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volksbank.sharepoint.com/sites/011288/Gedeelde documenten/Beleggen ASN BANK/Website/"/>
    </mc:Choice>
  </mc:AlternateContent>
  <xr:revisionPtr revIDLastSave="1" documentId="8_{9B5C1F32-5942-4551-A6A2-3C30EFE37A29}" xr6:coauthVersionLast="47" xr6:coauthVersionMax="47" xr10:uidLastSave="{9FDDA685-F65F-4768-88C5-70E5330CC745}"/>
  <bookViews>
    <workbookView xWindow="-120" yWindow="-120" windowWidth="29040" windowHeight="15720" xr2:uid="{195343D8-E40C-4A8F-93E8-5FC485D9D6DF}"/>
  </bookViews>
  <sheets>
    <sheet name="2020-2024" sheetId="4" r:id="rId1"/>
    <sheet name="Beste moment" sheetId="2" r:id="rId2"/>
    <sheet name="Slechtste moment" sheetId="3" r:id="rId3"/>
    <sheet name="Alles in jan 2020" sheetId="5" r:id="rId4"/>
  </sheets>
  <definedNames>
    <definedName name="_xlnm.Print_Area" localSheetId="0">'2020-2024'!$A$1:$M$92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0" i="4" l="1"/>
  <c r="L61" i="4"/>
  <c r="L62" i="4"/>
  <c r="L63" i="4"/>
  <c r="L64" i="4"/>
  <c r="L65" i="4"/>
  <c r="L66" i="4"/>
  <c r="L67" i="4"/>
  <c r="J60" i="4"/>
  <c r="J61" i="4"/>
  <c r="J62" i="4"/>
  <c r="J63" i="4"/>
  <c r="J64" i="4"/>
  <c r="J65" i="4"/>
  <c r="J66" i="4"/>
  <c r="J67" i="4"/>
  <c r="I60" i="4"/>
  <c r="I61" i="4"/>
  <c r="I62" i="4"/>
  <c r="I63" i="4"/>
  <c r="I64" i="4"/>
  <c r="I65" i="4"/>
  <c r="I66" i="4"/>
  <c r="I67" i="4"/>
  <c r="H61" i="4"/>
  <c r="H62" i="4" s="1"/>
  <c r="H63" i="4" s="1"/>
  <c r="H64" i="4" s="1"/>
  <c r="H65" i="4" s="1"/>
  <c r="H66" i="4" s="1"/>
  <c r="H67" i="4" s="1"/>
  <c r="H60" i="4"/>
  <c r="G60" i="4"/>
  <c r="G62" i="4" s="1"/>
  <c r="G64" i="4" s="1"/>
  <c r="G66" i="4" s="1"/>
  <c r="G61" i="4"/>
  <c r="G63" i="4" s="1"/>
  <c r="G65" i="4" s="1"/>
  <c r="G67" i="4" s="1"/>
  <c r="F60" i="4"/>
  <c r="F61" i="4"/>
  <c r="F62" i="4"/>
  <c r="F63" i="4"/>
  <c r="F64" i="4"/>
  <c r="F65" i="4"/>
  <c r="F66" i="4"/>
  <c r="F67" i="4"/>
  <c r="E61" i="4"/>
  <c r="E62" i="4" s="1"/>
  <c r="E63" i="4" s="1"/>
  <c r="E64" i="4" s="1"/>
  <c r="E65" i="4" s="1"/>
  <c r="E60" i="4"/>
  <c r="D67" i="4"/>
  <c r="D66" i="4"/>
  <c r="D65" i="4"/>
  <c r="D64" i="4"/>
  <c r="D63" i="4"/>
  <c r="D62" i="4"/>
  <c r="D61" i="4"/>
  <c r="D60" i="4"/>
  <c r="C10" i="5"/>
  <c r="B10" i="5"/>
  <c r="A10" i="5"/>
  <c r="C9" i="5"/>
  <c r="D58" i="4"/>
  <c r="D55" i="4"/>
  <c r="D56" i="4"/>
  <c r="D57" i="4"/>
  <c r="D59" i="4"/>
  <c r="D54" i="4"/>
  <c r="K5" i="3"/>
  <c r="E5" i="3" s="1"/>
  <c r="C5" i="3"/>
  <c r="F4" i="3"/>
  <c r="G4" i="3" s="1"/>
  <c r="D42" i="4"/>
  <c r="D43" i="4"/>
  <c r="D44" i="4"/>
  <c r="D45" i="4"/>
  <c r="D46" i="4"/>
  <c r="D47" i="4"/>
  <c r="D48" i="4"/>
  <c r="D49" i="4"/>
  <c r="D50" i="4"/>
  <c r="D51" i="4"/>
  <c r="D52" i="4"/>
  <c r="D53" i="4"/>
  <c r="E41" i="4"/>
  <c r="F41" i="4" s="1"/>
  <c r="D41" i="4"/>
  <c r="C4" i="5"/>
  <c r="F4" i="5" s="1"/>
  <c r="G4" i="5" s="1"/>
  <c r="B4" i="5"/>
  <c r="A4" i="5"/>
  <c r="K7" i="5"/>
  <c r="C7" i="5"/>
  <c r="K6" i="5"/>
  <c r="C6" i="5"/>
  <c r="K5" i="5"/>
  <c r="C5" i="5"/>
  <c r="K7" i="2"/>
  <c r="K6" i="2"/>
  <c r="K5" i="2"/>
  <c r="C5" i="2"/>
  <c r="C6" i="2"/>
  <c r="C7" i="2"/>
  <c r="D32" i="4"/>
  <c r="D19" i="4"/>
  <c r="D6" i="4"/>
  <c r="E66" i="4" l="1"/>
  <c r="E67" i="4" s="1"/>
  <c r="E42" i="4"/>
  <c r="F42" i="4" s="1"/>
  <c r="H4" i="3"/>
  <c r="J4" i="3" s="1"/>
  <c r="E5" i="5"/>
  <c r="F5" i="5" s="1"/>
  <c r="G5" i="5" s="1"/>
  <c r="H4" i="5"/>
  <c r="J4" i="5" s="1"/>
  <c r="E43" i="4" l="1"/>
  <c r="E44" i="4" s="1"/>
  <c r="H5" i="5"/>
  <c r="J5" i="5" s="1"/>
  <c r="E6" i="5"/>
  <c r="F6" i="5" s="1"/>
  <c r="G6" i="5" s="1"/>
  <c r="F43" i="4" l="1"/>
  <c r="F44" i="4"/>
  <c r="E46" i="4"/>
  <c r="F5" i="3"/>
  <c r="G5" i="3" s="1"/>
  <c r="E7" i="5"/>
  <c r="F7" i="5" s="1"/>
  <c r="G7" i="5" s="1"/>
  <c r="H6" i="5"/>
  <c r="J6" i="5" s="1"/>
  <c r="F46" i="4" l="1"/>
  <c r="E47" i="4"/>
  <c r="E48" i="4"/>
  <c r="E6" i="3"/>
  <c r="F6" i="3" s="1"/>
  <c r="G6" i="3" s="1"/>
  <c r="H5" i="3"/>
  <c r="J5" i="3" s="1"/>
  <c r="E8" i="5"/>
  <c r="F8" i="5" s="1"/>
  <c r="G8" i="5" s="1"/>
  <c r="H7" i="5"/>
  <c r="J7" i="5" s="1"/>
  <c r="E9" i="5" l="1"/>
  <c r="F9" i="5" s="1"/>
  <c r="G9" i="5" s="1"/>
  <c r="E50" i="4"/>
  <c r="F48" i="4"/>
  <c r="H8" i="5"/>
  <c r="J8" i="5" s="1"/>
  <c r="F47" i="4"/>
  <c r="E49" i="4"/>
  <c r="H6" i="3"/>
  <c r="J6" i="3" s="1"/>
  <c r="G7" i="3"/>
  <c r="H7" i="3" s="1"/>
  <c r="J7" i="3" s="1"/>
  <c r="F34" i="4"/>
  <c r="F35" i="4"/>
  <c r="F36" i="4"/>
  <c r="F37" i="4"/>
  <c r="F38" i="4"/>
  <c r="F39" i="4"/>
  <c r="F40" i="4"/>
  <c r="D40" i="4"/>
  <c r="D39" i="4"/>
  <c r="D38" i="4"/>
  <c r="D37" i="4"/>
  <c r="D36" i="4"/>
  <c r="D35" i="4"/>
  <c r="D34" i="4"/>
  <c r="S3" i="4"/>
  <c r="S4" i="4"/>
  <c r="S5" i="4"/>
  <c r="S7" i="4"/>
  <c r="S8" i="4"/>
  <c r="S9" i="4"/>
  <c r="S10" i="4"/>
  <c r="S11" i="4"/>
  <c r="S12" i="4"/>
  <c r="S13" i="4"/>
  <c r="S14" i="4"/>
  <c r="S2" i="4"/>
  <c r="F14" i="4"/>
  <c r="D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5" i="4"/>
  <c r="D5" i="4"/>
  <c r="F4" i="4"/>
  <c r="D4" i="4"/>
  <c r="F3" i="4"/>
  <c r="D3" i="4"/>
  <c r="H2" i="4"/>
  <c r="H3" i="4" s="1"/>
  <c r="H4" i="4" s="1"/>
  <c r="H5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6" i="4" s="1"/>
  <c r="H47" i="4" s="1"/>
  <c r="H48" i="4" s="1"/>
  <c r="H49" i="4" s="1"/>
  <c r="H50" i="4" s="1"/>
  <c r="F2" i="4"/>
  <c r="F33" i="4"/>
  <c r="D33" i="4"/>
  <c r="F31" i="4"/>
  <c r="D31" i="4"/>
  <c r="F30" i="4"/>
  <c r="D30" i="4"/>
  <c r="F29" i="4"/>
  <c r="D29" i="4"/>
  <c r="F28" i="4"/>
  <c r="D28" i="4"/>
  <c r="F27" i="4"/>
  <c r="D27" i="4"/>
  <c r="F26" i="4"/>
  <c r="D26" i="4"/>
  <c r="F25" i="4"/>
  <c r="D25" i="4"/>
  <c r="F24" i="4"/>
  <c r="D24" i="4"/>
  <c r="F23" i="4"/>
  <c r="D23" i="4"/>
  <c r="F22" i="4"/>
  <c r="D22" i="4"/>
  <c r="F21" i="4"/>
  <c r="D21" i="4"/>
  <c r="F20" i="4"/>
  <c r="D20" i="4"/>
  <c r="F18" i="4"/>
  <c r="D18" i="4"/>
  <c r="F17" i="4"/>
  <c r="D17" i="4"/>
  <c r="F16" i="4"/>
  <c r="D16" i="4"/>
  <c r="F15" i="4"/>
  <c r="F4" i="2"/>
  <c r="G4" i="2" s="1"/>
  <c r="H9" i="5" l="1"/>
  <c r="J9" i="5" s="1"/>
  <c r="G10" i="5"/>
  <c r="H10" i="5" s="1"/>
  <c r="J10" i="5" s="1"/>
  <c r="E51" i="4"/>
  <c r="F49" i="4"/>
  <c r="E52" i="4"/>
  <c r="F50" i="4"/>
  <c r="E5" i="2"/>
  <c r="F5" i="2" s="1"/>
  <c r="G5" i="2" s="1"/>
  <c r="H4" i="2"/>
  <c r="J4" i="2" s="1"/>
  <c r="G2" i="4"/>
  <c r="F52" i="4" l="1"/>
  <c r="E54" i="4"/>
  <c r="E53" i="4"/>
  <c r="F51" i="4"/>
  <c r="H51" i="4"/>
  <c r="H52" i="4" s="1"/>
  <c r="H5" i="2"/>
  <c r="J5" i="2" s="1"/>
  <c r="E6" i="2"/>
  <c r="F6" i="2" s="1"/>
  <c r="G6" i="2" s="1"/>
  <c r="G3" i="4"/>
  <c r="I2" i="4"/>
  <c r="J2" i="4" s="1"/>
  <c r="F54" i="4" l="1"/>
  <c r="E56" i="4"/>
  <c r="F53" i="4"/>
  <c r="E55" i="4"/>
  <c r="H53" i="4"/>
  <c r="H54" i="4" s="1"/>
  <c r="H55" i="4" s="1"/>
  <c r="H56" i="4" s="1"/>
  <c r="H6" i="2"/>
  <c r="J6" i="2" s="1"/>
  <c r="E7" i="2"/>
  <c r="F7" i="2" s="1"/>
  <c r="G7" i="2" s="1"/>
  <c r="G4" i="4"/>
  <c r="I3" i="4"/>
  <c r="H57" i="4" l="1"/>
  <c r="H59" i="4" s="1"/>
  <c r="F55" i="4"/>
  <c r="E57" i="4"/>
  <c r="F57" i="4" s="1"/>
  <c r="F56" i="4"/>
  <c r="E59" i="4"/>
  <c r="F59" i="4" s="1"/>
  <c r="J3" i="4"/>
  <c r="L3" i="4"/>
  <c r="E8" i="2"/>
  <c r="F8" i="2" s="1"/>
  <c r="G8" i="2" s="1"/>
  <c r="H7" i="2"/>
  <c r="J7" i="2" s="1"/>
  <c r="G5" i="4"/>
  <c r="I4" i="4"/>
  <c r="J4" i="4" l="1"/>
  <c r="L4" i="4"/>
  <c r="G9" i="2"/>
  <c r="H9" i="2" s="1"/>
  <c r="J9" i="2" s="1"/>
  <c r="H8" i="2"/>
  <c r="J8" i="2" s="1"/>
  <c r="E6" i="4"/>
  <c r="F6" i="4" s="1"/>
  <c r="G6" i="4" s="1"/>
  <c r="I5" i="4"/>
  <c r="J5" i="4" l="1"/>
  <c r="L5" i="4"/>
  <c r="G7" i="4"/>
  <c r="G8" i="4" s="1"/>
  <c r="I6" i="4"/>
  <c r="J6" i="4" s="1"/>
  <c r="I7" i="4" l="1"/>
  <c r="G9" i="4"/>
  <c r="I9" i="4" s="1"/>
  <c r="I8" i="4"/>
  <c r="J8" i="4" l="1"/>
  <c r="L8" i="4"/>
  <c r="J9" i="4"/>
  <c r="L9" i="4"/>
  <c r="J7" i="4"/>
  <c r="L7" i="4"/>
  <c r="G10" i="4"/>
  <c r="I10" i="4" s="1"/>
  <c r="J10" i="4" l="1"/>
  <c r="L10" i="4"/>
  <c r="G11" i="4"/>
  <c r="G12" i="4" s="1"/>
  <c r="I11" i="4" l="1"/>
  <c r="G13" i="4"/>
  <c r="I12" i="4"/>
  <c r="J12" i="4" l="1"/>
  <c r="L12" i="4"/>
  <c r="J11" i="4"/>
  <c r="L11" i="4"/>
  <c r="G14" i="4"/>
  <c r="I13" i="4"/>
  <c r="J13" i="4" l="1"/>
  <c r="L13" i="4"/>
  <c r="I14" i="4"/>
  <c r="G15" i="4"/>
  <c r="J14" i="4" l="1"/>
  <c r="L14" i="4"/>
  <c r="G16" i="4"/>
  <c r="I15" i="4"/>
  <c r="J15" i="4" l="1"/>
  <c r="L15" i="4"/>
  <c r="I16" i="4"/>
  <c r="G17" i="4"/>
  <c r="J16" i="4" l="1"/>
  <c r="L16" i="4"/>
  <c r="G18" i="4"/>
  <c r="I17" i="4"/>
  <c r="J17" i="4" l="1"/>
  <c r="L17" i="4"/>
  <c r="E19" i="4"/>
  <c r="I18" i="4"/>
  <c r="J18" i="4" l="1"/>
  <c r="L18" i="4"/>
  <c r="F19" i="4"/>
  <c r="G19" i="4" l="1"/>
  <c r="G20" i="4" l="1"/>
  <c r="G21" i="4" s="1"/>
  <c r="I19" i="4"/>
  <c r="J19" i="4" s="1"/>
  <c r="I20" i="4"/>
  <c r="J20" i="4" l="1"/>
  <c r="L20" i="4"/>
  <c r="G22" i="4"/>
  <c r="I21" i="4"/>
  <c r="J21" i="4" l="1"/>
  <c r="L21" i="4"/>
  <c r="G23" i="4"/>
  <c r="I22" i="4"/>
  <c r="J22" i="4" l="1"/>
  <c r="L22" i="4"/>
  <c r="G24" i="4"/>
  <c r="I23" i="4"/>
  <c r="J23" i="4" l="1"/>
  <c r="L23" i="4"/>
  <c r="I24" i="4"/>
  <c r="G25" i="4"/>
  <c r="J24" i="4" l="1"/>
  <c r="L24" i="4"/>
  <c r="I25" i="4"/>
  <c r="G26" i="4"/>
  <c r="J25" i="4" l="1"/>
  <c r="L25" i="4"/>
  <c r="G27" i="4"/>
  <c r="I26" i="4"/>
  <c r="J26" i="4" l="1"/>
  <c r="L26" i="4"/>
  <c r="I27" i="4"/>
  <c r="G28" i="4"/>
  <c r="J27" i="4" l="1"/>
  <c r="L27" i="4"/>
  <c r="G29" i="4"/>
  <c r="I28" i="4"/>
  <c r="J28" i="4" l="1"/>
  <c r="L28" i="4"/>
  <c r="I29" i="4"/>
  <c r="G30" i="4"/>
  <c r="J29" i="4" l="1"/>
  <c r="L29" i="4"/>
  <c r="I30" i="4"/>
  <c r="G31" i="4"/>
  <c r="E32" i="4" s="1"/>
  <c r="F32" i="4" s="1"/>
  <c r="G32" i="4" s="1"/>
  <c r="J30" i="4" l="1"/>
  <c r="L30" i="4"/>
  <c r="G33" i="4"/>
  <c r="I32" i="4"/>
  <c r="J32" i="4" s="1"/>
  <c r="I31" i="4"/>
  <c r="J31" i="4" l="1"/>
  <c r="L31" i="4"/>
  <c r="I33" i="4"/>
  <c r="G34" i="4"/>
  <c r="J33" i="4" l="1"/>
  <c r="L33" i="4"/>
  <c r="G35" i="4"/>
  <c r="I34" i="4"/>
  <c r="J34" i="4" l="1"/>
  <c r="L34" i="4"/>
  <c r="G36" i="4"/>
  <c r="I35" i="4"/>
  <c r="J35" i="4" l="1"/>
  <c r="L35" i="4"/>
  <c r="G37" i="4"/>
  <c r="I36" i="4"/>
  <c r="J36" i="4" l="1"/>
  <c r="L36" i="4"/>
  <c r="G38" i="4"/>
  <c r="I37" i="4"/>
  <c r="J37" i="4" l="1"/>
  <c r="L37" i="4"/>
  <c r="I38" i="4"/>
  <c r="G39" i="4"/>
  <c r="J38" i="4" l="1"/>
  <c r="L38" i="4"/>
  <c r="G40" i="4"/>
  <c r="I39" i="4"/>
  <c r="J39" i="4" l="1"/>
  <c r="L39" i="4"/>
  <c r="I40" i="4"/>
  <c r="G41" i="4"/>
  <c r="J40" i="4" l="1"/>
  <c r="L40" i="4"/>
  <c r="I41" i="4"/>
  <c r="G42" i="4"/>
  <c r="J41" i="4" l="1"/>
  <c r="L41" i="4"/>
  <c r="G43" i="4"/>
  <c r="I42" i="4"/>
  <c r="J42" i="4" l="1"/>
  <c r="L42" i="4"/>
  <c r="I43" i="4"/>
  <c r="G44" i="4"/>
  <c r="J43" i="4" l="1"/>
  <c r="L43" i="4"/>
  <c r="I44" i="4"/>
  <c r="E45" i="4"/>
  <c r="F45" i="4" s="1"/>
  <c r="G45" i="4" s="1"/>
  <c r="J44" i="4" l="1"/>
  <c r="L44" i="4"/>
  <c r="I45" i="4"/>
  <c r="J45" i="4" s="1"/>
  <c r="G46" i="4"/>
  <c r="G47" i="4" l="1"/>
  <c r="I46" i="4"/>
  <c r="J46" i="4" l="1"/>
  <c r="L46" i="4"/>
  <c r="G48" i="4"/>
  <c r="I47" i="4"/>
  <c r="J47" i="4" l="1"/>
  <c r="L47" i="4"/>
  <c r="I48" i="4"/>
  <c r="G49" i="4"/>
  <c r="J48" i="4" l="1"/>
  <c r="L48" i="4"/>
  <c r="G50" i="4"/>
  <c r="I49" i="4"/>
  <c r="J49" i="4" l="1"/>
  <c r="L49" i="4"/>
  <c r="I50" i="4"/>
  <c r="G51" i="4"/>
  <c r="J50" i="4" l="1"/>
  <c r="L50" i="4"/>
  <c r="I51" i="4"/>
  <c r="G52" i="4"/>
  <c r="J51" i="4" l="1"/>
  <c r="L51" i="4"/>
  <c r="I52" i="4"/>
  <c r="G53" i="4"/>
  <c r="I53" i="4" l="1"/>
  <c r="J53" i="4" s="1"/>
  <c r="G54" i="4"/>
  <c r="J52" i="4"/>
  <c r="L52" i="4"/>
  <c r="L53" i="4" l="1"/>
  <c r="G55" i="4"/>
  <c r="I54" i="4"/>
  <c r="L77" i="4"/>
  <c r="J54" i="4" l="1"/>
  <c r="L54" i="4"/>
  <c r="G56" i="4"/>
  <c r="I55" i="4"/>
  <c r="J55" i="4" l="1"/>
  <c r="L55" i="4"/>
  <c r="G57" i="4"/>
  <c r="I56" i="4"/>
  <c r="J56" i="4" l="1"/>
  <c r="L56" i="4"/>
  <c r="E58" i="4"/>
  <c r="F58" i="4" s="1"/>
  <c r="G58" i="4" s="1"/>
  <c r="I58" i="4" s="1"/>
  <c r="J58" i="4" s="1"/>
  <c r="G59" i="4"/>
  <c r="I59" i="4" s="1"/>
  <c r="I57" i="4"/>
  <c r="J57" i="4" l="1"/>
  <c r="L57" i="4"/>
  <c r="J59" i="4"/>
  <c r="L59" i="4"/>
</calcChain>
</file>

<file path=xl/sharedStrings.xml><?xml version="1.0" encoding="utf-8"?>
<sst xmlns="http://schemas.openxmlformats.org/spreadsheetml/2006/main" count="143" uniqueCount="39">
  <si>
    <t>Koersen ADAF 2020</t>
  </si>
  <si>
    <t>Maandag</t>
  </si>
  <si>
    <t>Dinsdag</t>
  </si>
  <si>
    <t>Woensdag</t>
  </si>
  <si>
    <t>Donderdag</t>
  </si>
  <si>
    <t>Vrijdag</t>
  </si>
  <si>
    <t>Inleg</t>
  </si>
  <si>
    <t>Participaties</t>
  </si>
  <si>
    <t>Rendement</t>
  </si>
  <si>
    <t>Pers rendement</t>
  </si>
  <si>
    <t>Waarde</t>
  </si>
  <si>
    <t>Som €</t>
  </si>
  <si>
    <t>Som #</t>
  </si>
  <si>
    <t>Koers R</t>
  </si>
  <si>
    <t>Koers</t>
  </si>
  <si>
    <t>Dividend €</t>
  </si>
  <si>
    <t>Waarde €</t>
  </si>
  <si>
    <t>Start</t>
  </si>
  <si>
    <t>Juni</t>
  </si>
  <si>
    <t>Januari</t>
  </si>
  <si>
    <t>Februari</t>
  </si>
  <si>
    <t>Maart</t>
  </si>
  <si>
    <t>April</t>
  </si>
  <si>
    <t>Mei</t>
  </si>
  <si>
    <t>Juli</t>
  </si>
  <si>
    <t>Augustus</t>
  </si>
  <si>
    <t>September</t>
  </si>
  <si>
    <t>Oktober</t>
  </si>
  <si>
    <t>November</t>
  </si>
  <si>
    <t>December</t>
  </si>
  <si>
    <t>Dag</t>
  </si>
  <si>
    <t>Datum</t>
  </si>
  <si>
    <t>Dividend</t>
  </si>
  <si>
    <t>Beleggen kent risico’s en kosten. Je kunt je inleg of een deel daarvan verliezen.</t>
  </si>
  <si>
    <t>De waarde van uw belegging kan fluctueren. In het verleden behaalde resultaten bieden geen garantie voor de toekomst.</t>
  </si>
  <si>
    <t>Bron: iex.nl</t>
  </si>
  <si>
    <t xml:space="preserve">De berekening is gemaakt door ASN Bank waarbij het dividend is herbelegd. In deze berekening zijn de servicekosten van ASN Bank niet meegenomen. 
 </t>
  </si>
  <si>
    <t>Deze bedragen maximaal 0,3% per jaar. In de berekening zijn de fondskosten wel verwerkt.</t>
  </si>
  <si>
    <t>Servicekosten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</si>
</sst>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.5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14" fontId="0" fillId="0" borderId="0" xfId="0" applyNumberFormat="1"/>
    <xf numFmtId="44" fontId="0" fillId="0" borderId="0" xfId="1" applyFont="1"/>
    <xf numFmtId="44" fontId="0" fillId="0" borderId="0" xfId="0" applyNumberFormat="1"/>
    <xf numFmtId="10" fontId="0" fillId="0" borderId="0" xfId="2" applyNumberFormat="1" applyFont="1"/>
    <xf numFmtId="44" fontId="0" fillId="0" borderId="0" xfId="2" applyNumberFormat="1" applyFont="1"/>
    <xf numFmtId="8" fontId="0" fillId="0" borderId="0" xfId="0" applyNumberFormat="1"/>
    <xf numFmtId="0" fontId="4" fillId="2" borderId="0" xfId="0" applyFont="1" applyFill="1"/>
    <xf numFmtId="0" fontId="0" fillId="3" borderId="0" xfId="0" applyFill="1"/>
    <xf numFmtId="43" fontId="0" fillId="0" borderId="0" xfId="3" applyFont="1"/>
    <xf numFmtId="0" fontId="0" fillId="4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0" fillId="0" borderId="0" xfId="0" applyNumberFormat="1"/>
    <xf numFmtId="44" fontId="0" fillId="5" borderId="0" xfId="0" applyNumberFormat="1" applyFill="1"/>
  </cellXfs>
  <cellStyles count="4">
    <cellStyle name="Komma" xfId="3" builtinId="3"/>
    <cellStyle name="Procent" xfId="2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Rendement periodiek beleggen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'2020-2024'!$B$2:$B$66</c:f>
              <c:numCache>
                <c:formatCode>m/d/yyyy</c:formatCode>
                <c:ptCount val="65"/>
                <c:pt idx="0">
                  <c:v>43857</c:v>
                </c:pt>
                <c:pt idx="1">
                  <c:v>43888</c:v>
                </c:pt>
                <c:pt idx="2">
                  <c:v>43917</c:v>
                </c:pt>
                <c:pt idx="3">
                  <c:v>43948</c:v>
                </c:pt>
                <c:pt idx="4">
                  <c:v>43957</c:v>
                </c:pt>
                <c:pt idx="5">
                  <c:v>43978</c:v>
                </c:pt>
                <c:pt idx="6">
                  <c:v>44011</c:v>
                </c:pt>
                <c:pt idx="7">
                  <c:v>44039</c:v>
                </c:pt>
                <c:pt idx="8">
                  <c:v>44070</c:v>
                </c:pt>
                <c:pt idx="9">
                  <c:v>44102</c:v>
                </c:pt>
                <c:pt idx="10">
                  <c:v>44131</c:v>
                </c:pt>
                <c:pt idx="11">
                  <c:v>44162</c:v>
                </c:pt>
                <c:pt idx="12">
                  <c:v>44193</c:v>
                </c:pt>
                <c:pt idx="13">
                  <c:v>44223</c:v>
                </c:pt>
                <c:pt idx="14">
                  <c:v>44253</c:v>
                </c:pt>
                <c:pt idx="15">
                  <c:v>44284</c:v>
                </c:pt>
                <c:pt idx="16">
                  <c:v>44313</c:v>
                </c:pt>
                <c:pt idx="17">
                  <c:v>44691</c:v>
                </c:pt>
                <c:pt idx="18">
                  <c:v>44343</c:v>
                </c:pt>
                <c:pt idx="19">
                  <c:v>44375</c:v>
                </c:pt>
                <c:pt idx="20">
                  <c:v>44404</c:v>
                </c:pt>
                <c:pt idx="21">
                  <c:v>44435</c:v>
                </c:pt>
                <c:pt idx="22">
                  <c:v>44466</c:v>
                </c:pt>
                <c:pt idx="23">
                  <c:v>44496</c:v>
                </c:pt>
                <c:pt idx="24">
                  <c:v>44529</c:v>
                </c:pt>
                <c:pt idx="25">
                  <c:v>44557</c:v>
                </c:pt>
                <c:pt idx="26">
                  <c:v>44588</c:v>
                </c:pt>
                <c:pt idx="27">
                  <c:v>44620</c:v>
                </c:pt>
                <c:pt idx="28">
                  <c:v>44648</c:v>
                </c:pt>
                <c:pt idx="29">
                  <c:v>44678</c:v>
                </c:pt>
                <c:pt idx="30">
                  <c:v>44690</c:v>
                </c:pt>
                <c:pt idx="31">
                  <c:v>44708</c:v>
                </c:pt>
                <c:pt idx="32">
                  <c:v>44739</c:v>
                </c:pt>
                <c:pt idx="33">
                  <c:v>44769</c:v>
                </c:pt>
                <c:pt idx="34">
                  <c:v>44802</c:v>
                </c:pt>
                <c:pt idx="35">
                  <c:v>44831</c:v>
                </c:pt>
                <c:pt idx="36">
                  <c:v>44861</c:v>
                </c:pt>
                <c:pt idx="37">
                  <c:v>44893</c:v>
                </c:pt>
                <c:pt idx="38">
                  <c:v>44922</c:v>
                </c:pt>
                <c:pt idx="39">
                  <c:v>44953</c:v>
                </c:pt>
                <c:pt idx="40">
                  <c:v>44984</c:v>
                </c:pt>
                <c:pt idx="41">
                  <c:v>45012</c:v>
                </c:pt>
                <c:pt idx="42">
                  <c:v>45043</c:v>
                </c:pt>
                <c:pt idx="43">
                  <c:v>45048</c:v>
                </c:pt>
                <c:pt idx="44">
                  <c:v>45075</c:v>
                </c:pt>
                <c:pt idx="45">
                  <c:v>45104</c:v>
                </c:pt>
                <c:pt idx="46">
                  <c:v>45134</c:v>
                </c:pt>
                <c:pt idx="47">
                  <c:v>45166</c:v>
                </c:pt>
                <c:pt idx="48">
                  <c:v>45196</c:v>
                </c:pt>
                <c:pt idx="49">
                  <c:v>45226</c:v>
                </c:pt>
                <c:pt idx="50">
                  <c:v>45257</c:v>
                </c:pt>
                <c:pt idx="51">
                  <c:v>45287</c:v>
                </c:pt>
                <c:pt idx="52">
                  <c:v>45320</c:v>
                </c:pt>
                <c:pt idx="53">
                  <c:v>45349</c:v>
                </c:pt>
                <c:pt idx="54">
                  <c:v>45378</c:v>
                </c:pt>
                <c:pt idx="55">
                  <c:v>45411</c:v>
                </c:pt>
                <c:pt idx="56">
                  <c:v>45414</c:v>
                </c:pt>
                <c:pt idx="57">
                  <c:v>45439</c:v>
                </c:pt>
                <c:pt idx="58">
                  <c:v>45470</c:v>
                </c:pt>
                <c:pt idx="59">
                  <c:v>45502</c:v>
                </c:pt>
                <c:pt idx="60">
                  <c:v>45531</c:v>
                </c:pt>
                <c:pt idx="61">
                  <c:v>45562</c:v>
                </c:pt>
                <c:pt idx="62">
                  <c:v>45593</c:v>
                </c:pt>
                <c:pt idx="63">
                  <c:v>45623</c:v>
                </c:pt>
                <c:pt idx="64">
                  <c:v>45653</c:v>
                </c:pt>
              </c:numCache>
            </c:numRef>
          </c:cat>
          <c:val>
            <c:numRef>
              <c:f>'2020-2024'!$J$2:$J$66</c:f>
              <c:numCache>
                <c:formatCode>_("€"* #,##0.00_);_("€"* \(#,##0.00\);_("€"* "-"??_);_(@_)</c:formatCode>
                <c:ptCount val="65"/>
                <c:pt idx="0">
                  <c:v>0</c:v>
                </c:pt>
                <c:pt idx="1">
                  <c:v>-4.7325408618127938</c:v>
                </c:pt>
                <c:pt idx="2">
                  <c:v>-43.990086651272804</c:v>
                </c:pt>
                <c:pt idx="3">
                  <c:v>-28.646983986937187</c:v>
                </c:pt>
                <c:pt idx="4">
                  <c:v>-13.292208759949006</c:v>
                </c:pt>
                <c:pt idx="5">
                  <c:v>-9.0122168764974617</c:v>
                </c:pt>
                <c:pt idx="6">
                  <c:v>-1.5229460706656255</c:v>
                </c:pt>
                <c:pt idx="7">
                  <c:v>20.16292154851476</c:v>
                </c:pt>
                <c:pt idx="8">
                  <c:v>48.60091154228553</c:v>
                </c:pt>
                <c:pt idx="9">
                  <c:v>25.902856310681955</c:v>
                </c:pt>
                <c:pt idx="10">
                  <c:v>59.623142428218216</c:v>
                </c:pt>
                <c:pt idx="11">
                  <c:v>147.96816609740017</c:v>
                </c:pt>
                <c:pt idx="12">
                  <c:v>211.49563937722883</c:v>
                </c:pt>
                <c:pt idx="13">
                  <c:v>245.07626721981092</c:v>
                </c:pt>
                <c:pt idx="14">
                  <c:v>263.94495855012974</c:v>
                </c:pt>
                <c:pt idx="15">
                  <c:v>310.86350305526571</c:v>
                </c:pt>
                <c:pt idx="16">
                  <c:v>378.00897155396274</c:v>
                </c:pt>
                <c:pt idx="17">
                  <c:v>339.25958780916085</c:v>
                </c:pt>
                <c:pt idx="18">
                  <c:v>333.43559678864472</c:v>
                </c:pt>
                <c:pt idx="19">
                  <c:v>410.61331841520405</c:v>
                </c:pt>
                <c:pt idx="20">
                  <c:v>425.01238620573213</c:v>
                </c:pt>
                <c:pt idx="21">
                  <c:v>466.27774347996774</c:v>
                </c:pt>
                <c:pt idx="22">
                  <c:v>481.80454871466918</c:v>
                </c:pt>
                <c:pt idx="23">
                  <c:v>483.09674318349471</c:v>
                </c:pt>
                <c:pt idx="24">
                  <c:v>466.99010940750622</c:v>
                </c:pt>
                <c:pt idx="25">
                  <c:v>566.73126018068797</c:v>
                </c:pt>
                <c:pt idx="26">
                  <c:v>288.59457515312215</c:v>
                </c:pt>
                <c:pt idx="27">
                  <c:v>259.82113699073852</c:v>
                </c:pt>
                <c:pt idx="28">
                  <c:v>298.54324296854293</c:v>
                </c:pt>
                <c:pt idx="29">
                  <c:v>219.42864935605348</c:v>
                </c:pt>
                <c:pt idx="30">
                  <c:v>111.91743441259905</c:v>
                </c:pt>
                <c:pt idx="31">
                  <c:v>110.02616957102373</c:v>
                </c:pt>
                <c:pt idx="32">
                  <c:v>-18.869376251883295</c:v>
                </c:pt>
                <c:pt idx="33">
                  <c:v>142.16340583817009</c:v>
                </c:pt>
                <c:pt idx="34">
                  <c:v>133.1129174817388</c:v>
                </c:pt>
                <c:pt idx="35">
                  <c:v>-198.23659376662499</c:v>
                </c:pt>
                <c:pt idx="36">
                  <c:v>-103.80177897574686</c:v>
                </c:pt>
                <c:pt idx="37">
                  <c:v>146.0454061587393</c:v>
                </c:pt>
                <c:pt idx="38">
                  <c:v>-63.13887985137444</c:v>
                </c:pt>
                <c:pt idx="39">
                  <c:v>173.4431659399711</c:v>
                </c:pt>
                <c:pt idx="40">
                  <c:v>238.79436605162709</c:v>
                </c:pt>
                <c:pt idx="41">
                  <c:v>224.02936977528498</c:v>
                </c:pt>
                <c:pt idx="42">
                  <c:v>308.12790829243659</c:v>
                </c:pt>
                <c:pt idx="43">
                  <c:v>452.91389566745329</c:v>
                </c:pt>
                <c:pt idx="44">
                  <c:v>478.75520659335871</c:v>
                </c:pt>
                <c:pt idx="45">
                  <c:v>458.55298772093374</c:v>
                </c:pt>
                <c:pt idx="46">
                  <c:v>542.40503577154595</c:v>
                </c:pt>
                <c:pt idx="47">
                  <c:v>433.43389572605338</c:v>
                </c:pt>
                <c:pt idx="48">
                  <c:v>390.71289726434406</c:v>
                </c:pt>
                <c:pt idx="49">
                  <c:v>193.61033822209993</c:v>
                </c:pt>
                <c:pt idx="50">
                  <c:v>598.28593545586045</c:v>
                </c:pt>
                <c:pt idx="51">
                  <c:v>919.24487090160801</c:v>
                </c:pt>
                <c:pt idx="52">
                  <c:v>1086.8785277928182</c:v>
                </c:pt>
                <c:pt idx="53">
                  <c:v>1325.1151299940047</c:v>
                </c:pt>
                <c:pt idx="54">
                  <c:v>1409.1341559468783</c:v>
                </c:pt>
                <c:pt idx="55">
                  <c:v>1245.2405031406388</c:v>
                </c:pt>
                <c:pt idx="56">
                  <c:v>1206.2941446500972</c:v>
                </c:pt>
                <c:pt idx="57">
                  <c:v>1349.4792861594424</c:v>
                </c:pt>
                <c:pt idx="58">
                  <c:v>1425.4813938768084</c:v>
                </c:pt>
                <c:pt idx="59">
                  <c:v>1204.5110825102556</c:v>
                </c:pt>
                <c:pt idx="60">
                  <c:v>1284.0526669933433</c:v>
                </c:pt>
                <c:pt idx="61">
                  <c:v>1285.9268017705253</c:v>
                </c:pt>
                <c:pt idx="62">
                  <c:v>1206.8740582937153</c:v>
                </c:pt>
                <c:pt idx="63">
                  <c:v>1138.0178283899995</c:v>
                </c:pt>
                <c:pt idx="64">
                  <c:v>1081.6913911083811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3-4A39-896B-98B3315376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368392"/>
        <c:axId val="413367672"/>
      </c:lineChart>
      <c:dateAx>
        <c:axId val="4133683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13367672"/>
        <c:crosses val="autoZero"/>
        <c:auto val="1"/>
        <c:lblOffset val="100"/>
        <c:baseTimeUnit val="days"/>
      </c:dateAx>
      <c:valAx>
        <c:axId val="41336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1336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'2020-2024'!$C$1</c:f>
              <c:strCache>
                <c:ptCount val="1"/>
                <c:pt idx="0">
                  <c:v>Koers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'2020-2024'!$B$2:$B$66</c:f>
              <c:numCache>
                <c:formatCode>m/d/yyyy</c:formatCode>
                <c:ptCount val="65"/>
                <c:pt idx="0">
                  <c:v>43857</c:v>
                </c:pt>
                <c:pt idx="1">
                  <c:v>43888</c:v>
                </c:pt>
                <c:pt idx="2">
                  <c:v>43917</c:v>
                </c:pt>
                <c:pt idx="3">
                  <c:v>43948</c:v>
                </c:pt>
                <c:pt idx="4">
                  <c:v>43957</c:v>
                </c:pt>
                <c:pt idx="5">
                  <c:v>43978</c:v>
                </c:pt>
                <c:pt idx="6">
                  <c:v>44011</c:v>
                </c:pt>
                <c:pt idx="7">
                  <c:v>44039</c:v>
                </c:pt>
                <c:pt idx="8">
                  <c:v>44070</c:v>
                </c:pt>
                <c:pt idx="9">
                  <c:v>44102</c:v>
                </c:pt>
                <c:pt idx="10">
                  <c:v>44131</c:v>
                </c:pt>
                <c:pt idx="11">
                  <c:v>44162</c:v>
                </c:pt>
                <c:pt idx="12">
                  <c:v>44193</c:v>
                </c:pt>
                <c:pt idx="13">
                  <c:v>44223</c:v>
                </c:pt>
                <c:pt idx="14">
                  <c:v>44253</c:v>
                </c:pt>
                <c:pt idx="15">
                  <c:v>44284</c:v>
                </c:pt>
                <c:pt idx="16">
                  <c:v>44313</c:v>
                </c:pt>
                <c:pt idx="17">
                  <c:v>44691</c:v>
                </c:pt>
                <c:pt idx="18">
                  <c:v>44343</c:v>
                </c:pt>
                <c:pt idx="19">
                  <c:v>44375</c:v>
                </c:pt>
                <c:pt idx="20">
                  <c:v>44404</c:v>
                </c:pt>
                <c:pt idx="21">
                  <c:v>44435</c:v>
                </c:pt>
                <c:pt idx="22">
                  <c:v>44466</c:v>
                </c:pt>
                <c:pt idx="23">
                  <c:v>44496</c:v>
                </c:pt>
                <c:pt idx="24">
                  <c:v>44529</c:v>
                </c:pt>
                <c:pt idx="25">
                  <c:v>44557</c:v>
                </c:pt>
                <c:pt idx="26">
                  <c:v>44588</c:v>
                </c:pt>
                <c:pt idx="27">
                  <c:v>44620</c:v>
                </c:pt>
                <c:pt idx="28">
                  <c:v>44648</c:v>
                </c:pt>
                <c:pt idx="29">
                  <c:v>44678</c:v>
                </c:pt>
                <c:pt idx="30">
                  <c:v>44690</c:v>
                </c:pt>
                <c:pt idx="31">
                  <c:v>44708</c:v>
                </c:pt>
                <c:pt idx="32">
                  <c:v>44739</c:v>
                </c:pt>
                <c:pt idx="33">
                  <c:v>44769</c:v>
                </c:pt>
                <c:pt idx="34">
                  <c:v>44802</c:v>
                </c:pt>
                <c:pt idx="35">
                  <c:v>44831</c:v>
                </c:pt>
                <c:pt idx="36">
                  <c:v>44861</c:v>
                </c:pt>
                <c:pt idx="37">
                  <c:v>44893</c:v>
                </c:pt>
                <c:pt idx="38">
                  <c:v>44922</c:v>
                </c:pt>
                <c:pt idx="39">
                  <c:v>44953</c:v>
                </c:pt>
                <c:pt idx="40">
                  <c:v>44984</c:v>
                </c:pt>
                <c:pt idx="41">
                  <c:v>45012</c:v>
                </c:pt>
                <c:pt idx="42">
                  <c:v>45043</c:v>
                </c:pt>
                <c:pt idx="43">
                  <c:v>45048</c:v>
                </c:pt>
                <c:pt idx="44">
                  <c:v>45075</c:v>
                </c:pt>
                <c:pt idx="45">
                  <c:v>45104</c:v>
                </c:pt>
                <c:pt idx="46">
                  <c:v>45134</c:v>
                </c:pt>
                <c:pt idx="47">
                  <c:v>45166</c:v>
                </c:pt>
                <c:pt idx="48">
                  <c:v>45196</c:v>
                </c:pt>
                <c:pt idx="49">
                  <c:v>45226</c:v>
                </c:pt>
                <c:pt idx="50">
                  <c:v>45257</c:v>
                </c:pt>
                <c:pt idx="51">
                  <c:v>45287</c:v>
                </c:pt>
                <c:pt idx="52">
                  <c:v>45320</c:v>
                </c:pt>
                <c:pt idx="53">
                  <c:v>45349</c:v>
                </c:pt>
                <c:pt idx="54">
                  <c:v>45378</c:v>
                </c:pt>
                <c:pt idx="55">
                  <c:v>45411</c:v>
                </c:pt>
                <c:pt idx="56">
                  <c:v>45414</c:v>
                </c:pt>
                <c:pt idx="57">
                  <c:v>45439</c:v>
                </c:pt>
                <c:pt idx="58">
                  <c:v>45470</c:v>
                </c:pt>
                <c:pt idx="59">
                  <c:v>45502</c:v>
                </c:pt>
                <c:pt idx="60">
                  <c:v>45531</c:v>
                </c:pt>
                <c:pt idx="61">
                  <c:v>45562</c:v>
                </c:pt>
                <c:pt idx="62">
                  <c:v>45593</c:v>
                </c:pt>
                <c:pt idx="63">
                  <c:v>45623</c:v>
                </c:pt>
                <c:pt idx="64">
                  <c:v>45653</c:v>
                </c:pt>
              </c:numCache>
            </c:numRef>
          </c:cat>
          <c:val>
            <c:numRef>
              <c:f>'2020-2024'!$C$2:$C$66</c:f>
              <c:numCache>
                <c:formatCode>_("€"* #,##0.00_);_("€"* \(#,##0.00\);_("€"* "-"??_);_(@_)</c:formatCode>
                <c:ptCount val="65"/>
                <c:pt idx="0">
                  <c:v>134.6</c:v>
                </c:pt>
                <c:pt idx="1">
                  <c:v>128.22999999999999</c:v>
                </c:pt>
                <c:pt idx="2">
                  <c:v>102.45</c:v>
                </c:pt>
                <c:pt idx="3">
                  <c:v>108.59</c:v>
                </c:pt>
                <c:pt idx="4">
                  <c:v>110.23</c:v>
                </c:pt>
                <c:pt idx="5">
                  <c:v>111.45</c:v>
                </c:pt>
                <c:pt idx="6">
                  <c:v>113.15</c:v>
                </c:pt>
                <c:pt idx="7">
                  <c:v>117.25</c:v>
                </c:pt>
                <c:pt idx="8">
                  <c:v>121.88</c:v>
                </c:pt>
                <c:pt idx="9">
                  <c:v>118.62</c:v>
                </c:pt>
                <c:pt idx="10">
                  <c:v>122.94</c:v>
                </c:pt>
                <c:pt idx="11">
                  <c:v>133.19</c:v>
                </c:pt>
                <c:pt idx="12">
                  <c:v>139.97</c:v>
                </c:pt>
                <c:pt idx="13">
                  <c:v>143.30000000000001</c:v>
                </c:pt>
                <c:pt idx="14">
                  <c:v>145.05000000000001</c:v>
                </c:pt>
                <c:pt idx="15">
                  <c:v>149.13999999999999</c:v>
                </c:pt>
                <c:pt idx="16">
                  <c:v>154.66999999999999</c:v>
                </c:pt>
                <c:pt idx="17">
                  <c:v>149.84</c:v>
                </c:pt>
                <c:pt idx="18">
                  <c:v>149.38999999999999</c:v>
                </c:pt>
                <c:pt idx="19">
                  <c:v>155.06</c:v>
                </c:pt>
                <c:pt idx="20">
                  <c:v>156.07</c:v>
                </c:pt>
                <c:pt idx="21">
                  <c:v>158.84</c:v>
                </c:pt>
                <c:pt idx="22">
                  <c:v>159.84</c:v>
                </c:pt>
                <c:pt idx="23">
                  <c:v>159.91999999999999</c:v>
                </c:pt>
                <c:pt idx="24">
                  <c:v>158.96</c:v>
                </c:pt>
                <c:pt idx="25">
                  <c:v>164.69</c:v>
                </c:pt>
                <c:pt idx="26">
                  <c:v>149.25</c:v>
                </c:pt>
                <c:pt idx="27">
                  <c:v>147.71</c:v>
                </c:pt>
                <c:pt idx="28">
                  <c:v>149.71</c:v>
                </c:pt>
                <c:pt idx="29">
                  <c:v>145.76</c:v>
                </c:pt>
                <c:pt idx="30">
                  <c:v>138.57</c:v>
                </c:pt>
                <c:pt idx="31">
                  <c:v>138.47999999999999</c:v>
                </c:pt>
                <c:pt idx="32">
                  <c:v>132.55000000000001</c:v>
                </c:pt>
                <c:pt idx="33">
                  <c:v>139.71</c:v>
                </c:pt>
                <c:pt idx="34">
                  <c:v>139.32</c:v>
                </c:pt>
                <c:pt idx="35">
                  <c:v>125.47</c:v>
                </c:pt>
                <c:pt idx="36">
                  <c:v>129.29</c:v>
                </c:pt>
                <c:pt idx="37">
                  <c:v>139.09</c:v>
                </c:pt>
                <c:pt idx="38">
                  <c:v>131.11000000000001</c:v>
                </c:pt>
                <c:pt idx="39">
                  <c:v>139.88</c:v>
                </c:pt>
                <c:pt idx="40">
                  <c:v>142.24</c:v>
                </c:pt>
                <c:pt idx="41">
                  <c:v>141.72</c:v>
                </c:pt>
                <c:pt idx="42">
                  <c:v>144.61000000000001</c:v>
                </c:pt>
                <c:pt idx="43">
                  <c:v>146.47</c:v>
                </c:pt>
                <c:pt idx="44">
                  <c:v>147.32</c:v>
                </c:pt>
                <c:pt idx="45">
                  <c:v>146.66999999999999</c:v>
                </c:pt>
                <c:pt idx="46">
                  <c:v>149.31</c:v>
                </c:pt>
                <c:pt idx="47">
                  <c:v>145.94999999999999</c:v>
                </c:pt>
                <c:pt idx="48">
                  <c:v>144.66</c:v>
                </c:pt>
                <c:pt idx="49">
                  <c:v>138.83000000000001</c:v>
                </c:pt>
                <c:pt idx="50">
                  <c:v>150.55000000000001</c:v>
                </c:pt>
                <c:pt idx="51">
                  <c:v>159.66999999999999</c:v>
                </c:pt>
                <c:pt idx="52">
                  <c:v>164.35</c:v>
                </c:pt>
                <c:pt idx="53">
                  <c:v>170.89</c:v>
                </c:pt>
                <c:pt idx="54">
                  <c:v>173.16</c:v>
                </c:pt>
                <c:pt idx="55">
                  <c:v>168.8</c:v>
                </c:pt>
                <c:pt idx="56">
                  <c:v>164.78</c:v>
                </c:pt>
                <c:pt idx="57">
                  <c:v>171.53</c:v>
                </c:pt>
                <c:pt idx="58">
                  <c:v>172.99</c:v>
                </c:pt>
                <c:pt idx="59">
                  <c:v>170.37</c:v>
                </c:pt>
                <c:pt idx="60">
                  <c:v>171.94</c:v>
                </c:pt>
                <c:pt idx="61">
                  <c:v>174.98</c:v>
                </c:pt>
                <c:pt idx="62">
                  <c:v>172.51</c:v>
                </c:pt>
                <c:pt idx="63">
                  <c:v>173.78</c:v>
                </c:pt>
                <c:pt idx="64">
                  <c:v>171.89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4-40A0-BF3D-0EE4DE91C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625352"/>
        <c:axId val="500127680"/>
      </c:lineChart>
      <c:dateAx>
        <c:axId val="61762535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00127680"/>
        <c:crosses val="autoZero"/>
        <c:auto val="1"/>
        <c:lblOffset val="100"/>
        <c:baseTimeUnit val="days"/>
      </c:dateAx>
      <c:valAx>
        <c:axId val="500127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61762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82</xdr:row>
      <xdr:rowOff>0</xdr:rowOff>
    </xdr:from>
    <xdr:to>
      <xdr:col>10</xdr:col>
      <xdr:colOff>112030</xdr:colOff>
      <xdr:row>89</xdr:row>
      <xdr:rowOff>166119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8A6A05A1-C6CA-A350-D303-8FA4378AD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9000"/>
          <a:ext cx="7674880" cy="1499619"/>
        </a:xfrm>
        <a:prstGeom prst="rect">
          <a:avLst/>
        </a:prstGeom>
      </xdr:spPr>
    </xdr:pic>
    <xdr:clientData/>
  </xdr:twoCellAnchor>
  <xdr:twoCellAnchor>
    <xdr:from>
      <xdr:col>13</xdr:col>
      <xdr:colOff>276224</xdr:colOff>
      <xdr:row>33</xdr:row>
      <xdr:rowOff>52387</xdr:rowOff>
    </xdr:from>
    <xdr:to>
      <xdr:col>22</xdr:col>
      <xdr:colOff>428624</xdr:colOff>
      <xdr:row>47</xdr:row>
      <xdr:rowOff>128587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EEE8D541-04DA-1225-60A3-B70BBAEA3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228600</xdr:colOff>
      <xdr:row>15</xdr:row>
      <xdr:rowOff>123831</xdr:rowOff>
    </xdr:from>
    <xdr:to>
      <xdr:col>22</xdr:col>
      <xdr:colOff>409575</xdr:colOff>
      <xdr:row>31</xdr:row>
      <xdr:rowOff>47625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9305A2E9-6CB1-F65E-9D8F-24B190E1A8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B4F80-BC87-4167-A2AF-1D947E641CB5}">
  <sheetPr>
    <pageSetUpPr fitToPage="1"/>
  </sheetPr>
  <dimension ref="A1:S82"/>
  <sheetViews>
    <sheetView tabSelected="1" workbookViewId="0">
      <pane ySplit="1" topLeftCell="A2" activePane="bottomLeft" state="frozen"/>
      <selection pane="bottomLeft" activeCell="T11" sqref="T11"/>
    </sheetView>
  </sheetViews>
  <sheetFormatPr defaultRowHeight="15" x14ac:dyDescent="0.25"/>
  <cols>
    <col min="1" max="1" width="11.85546875" customWidth="1"/>
    <col min="2" max="2" width="10.42578125" bestFit="1" customWidth="1"/>
    <col min="3" max="3" width="8.85546875" bestFit="1" customWidth="1"/>
    <col min="4" max="4" width="11.5703125" bestFit="1" customWidth="1"/>
    <col min="5" max="5" width="10.42578125" bestFit="1" customWidth="1"/>
    <col min="6" max="7" width="12" bestFit="1" customWidth="1"/>
    <col min="8" max="9" width="10.42578125" bestFit="1" customWidth="1"/>
    <col min="10" max="10" width="15.42578125" bestFit="1" customWidth="1"/>
    <col min="11" max="11" width="10.42578125" bestFit="1" customWidth="1"/>
    <col min="12" max="12" width="13.5703125" bestFit="1" customWidth="1"/>
    <col min="16" max="16" width="9.5703125" bestFit="1" customWidth="1"/>
  </cols>
  <sheetData>
    <row r="1" spans="1:19" x14ac:dyDescent="0.25">
      <c r="A1" s="8" t="s">
        <v>30</v>
      </c>
      <c r="B1" s="8" t="s">
        <v>31</v>
      </c>
      <c r="C1" s="8" t="s">
        <v>14</v>
      </c>
      <c r="D1" s="8" t="s">
        <v>13</v>
      </c>
      <c r="E1" s="8" t="s">
        <v>6</v>
      </c>
      <c r="F1" s="8" t="s">
        <v>7</v>
      </c>
      <c r="G1" s="8" t="s">
        <v>12</v>
      </c>
      <c r="H1" s="8" t="s">
        <v>11</v>
      </c>
      <c r="I1" s="8" t="s">
        <v>10</v>
      </c>
      <c r="J1" s="8" t="s">
        <v>9</v>
      </c>
      <c r="K1" s="8" t="s">
        <v>15</v>
      </c>
      <c r="L1" s="8" t="s">
        <v>38</v>
      </c>
      <c r="O1" t="s">
        <v>17</v>
      </c>
      <c r="P1" t="s">
        <v>8</v>
      </c>
      <c r="Q1" t="s">
        <v>8</v>
      </c>
    </row>
    <row r="2" spans="1:19" x14ac:dyDescent="0.25">
      <c r="A2" t="s">
        <v>1</v>
      </c>
      <c r="B2" s="2">
        <v>43857</v>
      </c>
      <c r="C2" s="3">
        <v>134.6</v>
      </c>
      <c r="D2" s="3">
        <v>0</v>
      </c>
      <c r="E2" s="3">
        <v>100</v>
      </c>
      <c r="F2">
        <f>E2/C2</f>
        <v>0.74294205052005946</v>
      </c>
      <c r="G2">
        <f>F2</f>
        <v>0.74294205052005946</v>
      </c>
      <c r="H2" s="4">
        <f>E2</f>
        <v>100</v>
      </c>
      <c r="I2" s="4">
        <f>(G2*C2)</f>
        <v>100</v>
      </c>
      <c r="J2" s="6">
        <f>I2-H2</f>
        <v>0</v>
      </c>
      <c r="O2" t="s">
        <v>19</v>
      </c>
      <c r="P2">
        <v>574.77</v>
      </c>
      <c r="Q2">
        <v>102.79</v>
      </c>
      <c r="R2">
        <v>2900</v>
      </c>
      <c r="S2" s="5">
        <f>Q2/R2</f>
        <v>3.5444827586206901E-2</v>
      </c>
    </row>
    <row r="3" spans="1:19" x14ac:dyDescent="0.25">
      <c r="A3" t="s">
        <v>4</v>
      </c>
      <c r="B3" s="2">
        <v>43888</v>
      </c>
      <c r="C3" s="3">
        <v>128.22999999999999</v>
      </c>
      <c r="D3" s="6">
        <f>C3-$C$2</f>
        <v>-6.3700000000000045</v>
      </c>
      <c r="E3" s="3">
        <v>100</v>
      </c>
      <c r="F3">
        <f t="shared" ref="F3:F14" si="0">E3/C3</f>
        <v>0.77984870935038608</v>
      </c>
      <c r="G3">
        <f>G2+F3</f>
        <v>1.5227907598704455</v>
      </c>
      <c r="H3" s="4">
        <f>H2+E3</f>
        <v>200</v>
      </c>
      <c r="I3" s="4">
        <f t="shared" ref="I3:I14" si="1">G3*C3</f>
        <v>195.26745913818721</v>
      </c>
      <c r="J3" s="6">
        <f t="shared" ref="J3:J14" si="2">I3-H3</f>
        <v>-4.7325408618127938</v>
      </c>
      <c r="L3" s="4">
        <f>(I3*0.3%)/12</f>
        <v>4.8816864784546804E-2</v>
      </c>
      <c r="O3" t="s">
        <v>20</v>
      </c>
      <c r="P3">
        <v>280.63</v>
      </c>
      <c r="Q3">
        <v>94.83</v>
      </c>
      <c r="R3">
        <v>2800</v>
      </c>
      <c r="S3" s="5">
        <f t="shared" ref="S3:S14" si="3">Q3/R3</f>
        <v>3.3867857142857144E-2</v>
      </c>
    </row>
    <row r="4" spans="1:19" x14ac:dyDescent="0.25">
      <c r="A4" t="s">
        <v>5</v>
      </c>
      <c r="B4" s="2">
        <v>43917</v>
      </c>
      <c r="C4" s="3">
        <v>102.45</v>
      </c>
      <c r="D4" s="6">
        <f t="shared" ref="D4:D14" si="4">C4-$C$2</f>
        <v>-32.149999999999991</v>
      </c>
      <c r="E4" s="3">
        <v>100</v>
      </c>
      <c r="F4">
        <f t="shared" si="0"/>
        <v>0.9760858955588092</v>
      </c>
      <c r="G4">
        <f t="shared" ref="G4:G15" si="5">G3+F4</f>
        <v>2.498876655429255</v>
      </c>
      <c r="H4" s="4">
        <f t="shared" ref="H4:H15" si="6">H3+E4</f>
        <v>300</v>
      </c>
      <c r="I4" s="4">
        <f t="shared" si="1"/>
        <v>256.0099133487272</v>
      </c>
      <c r="J4" s="6">
        <f t="shared" si="2"/>
        <v>-43.990086651272804</v>
      </c>
      <c r="L4" s="4">
        <f t="shared" ref="L4:L67" si="7">(I4*0.3%)/12</f>
        <v>6.4002478337181798E-2</v>
      </c>
      <c r="O4" t="s">
        <v>21</v>
      </c>
      <c r="P4">
        <v>233.24</v>
      </c>
      <c r="Q4">
        <v>81.52</v>
      </c>
      <c r="R4">
        <v>2700</v>
      </c>
      <c r="S4" s="5">
        <f t="shared" si="3"/>
        <v>3.019259259259259E-2</v>
      </c>
    </row>
    <row r="5" spans="1:19" x14ac:dyDescent="0.25">
      <c r="A5" t="s">
        <v>1</v>
      </c>
      <c r="B5" s="2">
        <v>43948</v>
      </c>
      <c r="C5" s="3">
        <v>108.59</v>
      </c>
      <c r="D5" s="6">
        <f t="shared" si="4"/>
        <v>-26.009999999999991</v>
      </c>
      <c r="E5" s="3">
        <v>100</v>
      </c>
      <c r="F5">
        <f t="shared" si="0"/>
        <v>0.92089511004696567</v>
      </c>
      <c r="G5">
        <f t="shared" si="5"/>
        <v>3.4197717654762205</v>
      </c>
      <c r="H5" s="4">
        <f t="shared" si="6"/>
        <v>400</v>
      </c>
      <c r="I5" s="4">
        <f t="shared" si="1"/>
        <v>371.35301601306281</v>
      </c>
      <c r="J5" s="6">
        <f t="shared" si="2"/>
        <v>-28.646983986937187</v>
      </c>
      <c r="L5" s="4">
        <f t="shared" si="7"/>
        <v>9.2838254003265716E-2</v>
      </c>
      <c r="O5" t="s">
        <v>22</v>
      </c>
      <c r="P5">
        <v>217.01</v>
      </c>
      <c r="Q5">
        <v>39.69</v>
      </c>
      <c r="R5">
        <v>2600</v>
      </c>
      <c r="S5" s="5">
        <f t="shared" si="3"/>
        <v>1.5265384615384615E-2</v>
      </c>
    </row>
    <row r="6" spans="1:19" x14ac:dyDescent="0.25">
      <c r="A6" s="9" t="s">
        <v>32</v>
      </c>
      <c r="B6" s="2">
        <v>43957</v>
      </c>
      <c r="C6" s="3">
        <v>110.23</v>
      </c>
      <c r="D6" s="6">
        <f t="shared" si="4"/>
        <v>-24.36999999999999</v>
      </c>
      <c r="E6" s="3">
        <f>G5*K6</f>
        <v>9.7463495316072279</v>
      </c>
      <c r="F6">
        <f t="shared" si="0"/>
        <v>8.8418302926673575E-2</v>
      </c>
      <c r="G6">
        <f t="shared" si="5"/>
        <v>3.5081900684028939</v>
      </c>
      <c r="H6" s="4"/>
      <c r="I6" s="4">
        <f t="shared" si="1"/>
        <v>386.70779124005099</v>
      </c>
      <c r="J6" s="6">
        <f>I6-H5</f>
        <v>-13.292208759949006</v>
      </c>
      <c r="K6" s="3">
        <v>2.85</v>
      </c>
      <c r="L6" s="4"/>
      <c r="S6" s="5"/>
    </row>
    <row r="7" spans="1:19" x14ac:dyDescent="0.25">
      <c r="A7" t="s">
        <v>3</v>
      </c>
      <c r="B7" s="2">
        <v>43978</v>
      </c>
      <c r="C7" s="3">
        <v>111.45</v>
      </c>
      <c r="D7" s="6">
        <f t="shared" si="4"/>
        <v>-23.149999999999991</v>
      </c>
      <c r="E7" s="3">
        <v>100</v>
      </c>
      <c r="F7">
        <f t="shared" si="0"/>
        <v>0.89726334679228348</v>
      </c>
      <c r="G7">
        <f>G6+F7</f>
        <v>4.4054534151951774</v>
      </c>
      <c r="H7" s="4">
        <f>H5+E7</f>
        <v>500</v>
      </c>
      <c r="I7" s="4">
        <f t="shared" si="1"/>
        <v>490.98778312350254</v>
      </c>
      <c r="J7" s="6">
        <f t="shared" si="2"/>
        <v>-9.0122168764974617</v>
      </c>
      <c r="K7" s="7"/>
      <c r="L7" s="4">
        <f t="shared" si="7"/>
        <v>0.12274694578087564</v>
      </c>
      <c r="O7" t="s">
        <v>23</v>
      </c>
      <c r="P7">
        <v>108.44</v>
      </c>
      <c r="Q7">
        <v>5.88</v>
      </c>
      <c r="R7">
        <v>2500</v>
      </c>
      <c r="S7" s="5">
        <f t="shared" si="3"/>
        <v>2.3519999999999999E-3</v>
      </c>
    </row>
    <row r="8" spans="1:19" x14ac:dyDescent="0.25">
      <c r="A8" t="s">
        <v>1</v>
      </c>
      <c r="B8" s="2">
        <v>44011</v>
      </c>
      <c r="C8" s="3">
        <v>113.15</v>
      </c>
      <c r="D8" s="6">
        <f t="shared" si="4"/>
        <v>-21.449999999999989</v>
      </c>
      <c r="E8" s="3">
        <v>100</v>
      </c>
      <c r="F8">
        <f t="shared" si="0"/>
        <v>0.88378258948298716</v>
      </c>
      <c r="G8">
        <f>G7+F8</f>
        <v>5.2892360046781643</v>
      </c>
      <c r="H8" s="4">
        <f t="shared" si="6"/>
        <v>600</v>
      </c>
      <c r="I8" s="4">
        <f t="shared" si="1"/>
        <v>598.47705392933437</v>
      </c>
      <c r="J8" s="6">
        <f t="shared" si="2"/>
        <v>-1.5229460706656255</v>
      </c>
      <c r="L8" s="4">
        <f t="shared" si="7"/>
        <v>0.14961926348233359</v>
      </c>
      <c r="O8" t="s">
        <v>18</v>
      </c>
      <c r="Q8">
        <v>-24.5</v>
      </c>
      <c r="R8">
        <v>2400</v>
      </c>
      <c r="S8" s="5">
        <f t="shared" si="3"/>
        <v>-1.0208333333333333E-2</v>
      </c>
    </row>
    <row r="9" spans="1:19" x14ac:dyDescent="0.25">
      <c r="A9" t="s">
        <v>1</v>
      </c>
      <c r="B9" s="2">
        <v>44039</v>
      </c>
      <c r="C9" s="3">
        <v>117.25</v>
      </c>
      <c r="D9" s="6">
        <f t="shared" si="4"/>
        <v>-17.349999999999994</v>
      </c>
      <c r="E9" s="3">
        <v>100</v>
      </c>
      <c r="F9">
        <f t="shared" si="0"/>
        <v>0.85287846481876328</v>
      </c>
      <c r="G9">
        <f t="shared" si="5"/>
        <v>6.1421144694969279</v>
      </c>
      <c r="H9" s="4">
        <f t="shared" si="6"/>
        <v>700</v>
      </c>
      <c r="I9" s="4">
        <f t="shared" si="1"/>
        <v>720.16292154851476</v>
      </c>
      <c r="J9" s="6">
        <f t="shared" si="2"/>
        <v>20.16292154851476</v>
      </c>
      <c r="L9" s="4">
        <f t="shared" si="7"/>
        <v>0.18004073038712867</v>
      </c>
      <c r="O9" t="s">
        <v>24</v>
      </c>
      <c r="Q9">
        <v>-49.7</v>
      </c>
      <c r="R9">
        <v>2300</v>
      </c>
      <c r="S9" s="5">
        <f t="shared" si="3"/>
        <v>-2.1608695652173913E-2</v>
      </c>
    </row>
    <row r="10" spans="1:19" x14ac:dyDescent="0.25">
      <c r="A10" t="s">
        <v>4</v>
      </c>
      <c r="B10" s="2">
        <v>44070</v>
      </c>
      <c r="C10" s="3">
        <v>121.88</v>
      </c>
      <c r="D10" s="6">
        <f t="shared" si="4"/>
        <v>-12.719999999999999</v>
      </c>
      <c r="E10" s="3">
        <v>100</v>
      </c>
      <c r="F10">
        <f t="shared" si="0"/>
        <v>0.82047915982934039</v>
      </c>
      <c r="G10">
        <f t="shared" si="5"/>
        <v>6.9625936293262685</v>
      </c>
      <c r="H10" s="4">
        <f t="shared" si="6"/>
        <v>800</v>
      </c>
      <c r="I10" s="4">
        <f t="shared" si="1"/>
        <v>848.60091154228553</v>
      </c>
      <c r="J10" s="6">
        <f t="shared" si="2"/>
        <v>48.60091154228553</v>
      </c>
      <c r="L10" s="4">
        <f t="shared" si="7"/>
        <v>0.21215022788557139</v>
      </c>
      <c r="O10" t="s">
        <v>25</v>
      </c>
      <c r="Q10">
        <v>-70.53</v>
      </c>
      <c r="R10">
        <v>2200</v>
      </c>
      <c r="S10" s="5">
        <f t="shared" si="3"/>
        <v>-3.2059090909090912E-2</v>
      </c>
    </row>
    <row r="11" spans="1:19" x14ac:dyDescent="0.25">
      <c r="A11" t="s">
        <v>1</v>
      </c>
      <c r="B11" s="2">
        <v>44102</v>
      </c>
      <c r="C11" s="3">
        <v>118.62</v>
      </c>
      <c r="D11" s="6">
        <f t="shared" si="4"/>
        <v>-15.97999999999999</v>
      </c>
      <c r="E11" s="3">
        <v>100</v>
      </c>
      <c r="F11">
        <f t="shared" si="0"/>
        <v>0.84302815714044843</v>
      </c>
      <c r="G11">
        <f t="shared" si="5"/>
        <v>7.805621786466717</v>
      </c>
      <c r="H11" s="4">
        <f t="shared" si="6"/>
        <v>900</v>
      </c>
      <c r="I11" s="4">
        <f t="shared" si="1"/>
        <v>925.90285631068195</v>
      </c>
      <c r="J11" s="6">
        <f t="shared" si="2"/>
        <v>25.902856310681955</v>
      </c>
      <c r="L11" s="4">
        <f t="shared" si="7"/>
        <v>0.23147571407767051</v>
      </c>
      <c r="O11" t="s">
        <v>26</v>
      </c>
      <c r="Q11">
        <v>-86.76</v>
      </c>
      <c r="R11">
        <v>2100</v>
      </c>
      <c r="S11" s="5">
        <f t="shared" si="3"/>
        <v>-4.131428571428572E-2</v>
      </c>
    </row>
    <row r="12" spans="1:19" x14ac:dyDescent="0.25">
      <c r="A12" t="s">
        <v>2</v>
      </c>
      <c r="B12" s="2">
        <v>44131</v>
      </c>
      <c r="C12" s="3">
        <v>122.94</v>
      </c>
      <c r="D12" s="6">
        <f t="shared" si="4"/>
        <v>-11.659999999999997</v>
      </c>
      <c r="E12" s="3">
        <v>100</v>
      </c>
      <c r="F12">
        <f t="shared" si="0"/>
        <v>0.8134049129656743</v>
      </c>
      <c r="G12">
        <f t="shared" si="5"/>
        <v>8.619026699432391</v>
      </c>
      <c r="H12" s="4">
        <f t="shared" si="6"/>
        <v>1000</v>
      </c>
      <c r="I12" s="4">
        <f t="shared" si="1"/>
        <v>1059.6231424282182</v>
      </c>
      <c r="J12" s="6">
        <f t="shared" si="2"/>
        <v>59.623142428218216</v>
      </c>
      <c r="L12" s="4">
        <f t="shared" si="7"/>
        <v>0.26490578560705458</v>
      </c>
      <c r="O12" t="s">
        <v>27</v>
      </c>
      <c r="Q12">
        <v>-106.19</v>
      </c>
      <c r="R12">
        <v>2000</v>
      </c>
      <c r="S12" s="5">
        <f t="shared" si="3"/>
        <v>-5.3094999999999996E-2</v>
      </c>
    </row>
    <row r="13" spans="1:19" x14ac:dyDescent="0.25">
      <c r="A13" t="s">
        <v>5</v>
      </c>
      <c r="B13" s="2">
        <v>44162</v>
      </c>
      <c r="C13" s="3">
        <v>133.19</v>
      </c>
      <c r="D13" s="6">
        <f t="shared" si="4"/>
        <v>-1.4099999999999966</v>
      </c>
      <c r="E13" s="3">
        <v>100</v>
      </c>
      <c r="F13">
        <f t="shared" si="0"/>
        <v>0.75080711765147534</v>
      </c>
      <c r="G13">
        <f t="shared" si="5"/>
        <v>9.3698338170838671</v>
      </c>
      <c r="H13" s="4">
        <f t="shared" si="6"/>
        <v>1100</v>
      </c>
      <c r="I13" s="4">
        <f t="shared" si="1"/>
        <v>1247.9681660974002</v>
      </c>
      <c r="J13" s="6">
        <f t="shared" si="2"/>
        <v>147.96816609740017</v>
      </c>
      <c r="L13" s="4">
        <f t="shared" si="7"/>
        <v>0.31199204152435006</v>
      </c>
      <c r="O13" t="s">
        <v>28</v>
      </c>
      <c r="Q13">
        <v>-121.42</v>
      </c>
      <c r="R13">
        <v>1900</v>
      </c>
      <c r="S13" s="5">
        <f t="shared" si="3"/>
        <v>-6.3905263157894743E-2</v>
      </c>
    </row>
    <row r="14" spans="1:19" x14ac:dyDescent="0.25">
      <c r="A14" t="s">
        <v>1</v>
      </c>
      <c r="B14" s="2">
        <v>44193</v>
      </c>
      <c r="C14" s="3">
        <v>139.97</v>
      </c>
      <c r="D14" s="6">
        <f t="shared" si="4"/>
        <v>5.3700000000000045</v>
      </c>
      <c r="E14" s="3">
        <v>100</v>
      </c>
      <c r="F14">
        <f t="shared" si="0"/>
        <v>0.71443880831606776</v>
      </c>
      <c r="G14">
        <f t="shared" si="5"/>
        <v>10.084272625399935</v>
      </c>
      <c r="H14" s="4">
        <f t="shared" si="6"/>
        <v>1200</v>
      </c>
      <c r="I14" s="4">
        <f t="shared" si="1"/>
        <v>1411.4956393772288</v>
      </c>
      <c r="J14" s="6">
        <f t="shared" si="2"/>
        <v>211.49563937722883</v>
      </c>
      <c r="L14" s="4">
        <f t="shared" si="7"/>
        <v>0.35287390984430722</v>
      </c>
      <c r="O14" t="s">
        <v>29</v>
      </c>
      <c r="Q14">
        <v>-127.78</v>
      </c>
      <c r="R14">
        <v>1800</v>
      </c>
      <c r="S14" s="5">
        <f t="shared" si="3"/>
        <v>-7.0988888888888893E-2</v>
      </c>
    </row>
    <row r="15" spans="1:19" x14ac:dyDescent="0.25">
      <c r="A15" t="s">
        <v>3</v>
      </c>
      <c r="B15" s="2">
        <v>44223</v>
      </c>
      <c r="C15" s="3">
        <v>143.30000000000001</v>
      </c>
      <c r="D15" s="3">
        <v>0</v>
      </c>
      <c r="E15" s="3">
        <v>100</v>
      </c>
      <c r="F15">
        <f t="shared" ref="F15:F28" si="8">E15/C15</f>
        <v>0.69783670621074667</v>
      </c>
      <c r="G15">
        <f t="shared" si="5"/>
        <v>10.782109331610682</v>
      </c>
      <c r="H15" s="4">
        <f t="shared" si="6"/>
        <v>1300</v>
      </c>
      <c r="I15" s="4">
        <f>(G15*C15)</f>
        <v>1545.0762672198109</v>
      </c>
      <c r="J15" s="6">
        <f>I15-H15</f>
        <v>245.07626721981092</v>
      </c>
      <c r="L15" s="4">
        <f t="shared" si="7"/>
        <v>0.38626906680495271</v>
      </c>
    </row>
    <row r="16" spans="1:19" x14ac:dyDescent="0.25">
      <c r="A16" t="s">
        <v>5</v>
      </c>
      <c r="B16" s="2">
        <v>44253</v>
      </c>
      <c r="C16" s="3">
        <v>145.05000000000001</v>
      </c>
      <c r="D16" s="6">
        <f t="shared" ref="D16:D67" si="9">C16-$C$15</f>
        <v>1.75</v>
      </c>
      <c r="E16" s="3">
        <v>100</v>
      </c>
      <c r="F16">
        <f t="shared" si="8"/>
        <v>0.6894174422612892</v>
      </c>
      <c r="G16">
        <f>G15+F16</f>
        <v>11.471526773871972</v>
      </c>
      <c r="H16" s="4">
        <f t="shared" ref="H16:H28" si="10">H15+E16</f>
        <v>1400</v>
      </c>
      <c r="I16" s="4">
        <f t="shared" ref="I16:I40" si="11">G16*C16</f>
        <v>1663.9449585501297</v>
      </c>
      <c r="J16" s="6">
        <f t="shared" ref="J16:J40" si="12">I16-H16</f>
        <v>263.94495855012974</v>
      </c>
      <c r="L16" s="4">
        <f t="shared" si="7"/>
        <v>0.41598623963753245</v>
      </c>
    </row>
    <row r="17" spans="1:17" x14ac:dyDescent="0.25">
      <c r="A17" t="s">
        <v>1</v>
      </c>
      <c r="B17" s="2">
        <v>44284</v>
      </c>
      <c r="C17" s="3">
        <v>149.13999999999999</v>
      </c>
      <c r="D17" s="6">
        <f t="shared" si="9"/>
        <v>5.839999999999975</v>
      </c>
      <c r="E17" s="3">
        <v>100</v>
      </c>
      <c r="F17">
        <f t="shared" si="8"/>
        <v>0.67051092932814815</v>
      </c>
      <c r="G17">
        <f t="shared" ref="G17:G40" si="13">G16+F17</f>
        <v>12.142037703200121</v>
      </c>
      <c r="H17" s="4">
        <f t="shared" si="10"/>
        <v>1500</v>
      </c>
      <c r="I17" s="4">
        <f t="shared" si="11"/>
        <v>1810.8635030552657</v>
      </c>
      <c r="J17" s="6">
        <f t="shared" si="12"/>
        <v>310.86350305526571</v>
      </c>
      <c r="L17" s="4">
        <f t="shared" si="7"/>
        <v>0.45271587576381639</v>
      </c>
    </row>
    <row r="18" spans="1:17" x14ac:dyDescent="0.25">
      <c r="A18" t="s">
        <v>2</v>
      </c>
      <c r="B18" s="2">
        <v>44313</v>
      </c>
      <c r="C18" s="3">
        <v>154.66999999999999</v>
      </c>
      <c r="D18" s="6">
        <f t="shared" si="9"/>
        <v>11.369999999999976</v>
      </c>
      <c r="E18" s="3">
        <v>100</v>
      </c>
      <c r="F18">
        <f t="shared" si="8"/>
        <v>0.64653779013383339</v>
      </c>
      <c r="G18">
        <f t="shared" si="13"/>
        <v>12.788575493333955</v>
      </c>
      <c r="H18" s="4">
        <f t="shared" si="10"/>
        <v>1600</v>
      </c>
      <c r="I18" s="4">
        <f t="shared" si="11"/>
        <v>1978.0089715539627</v>
      </c>
      <c r="J18" s="6">
        <f t="shared" si="12"/>
        <v>378.00897155396274</v>
      </c>
      <c r="L18" s="4">
        <f t="shared" si="7"/>
        <v>0.49450224288849071</v>
      </c>
    </row>
    <row r="19" spans="1:17" x14ac:dyDescent="0.25">
      <c r="A19" s="9" t="s">
        <v>32</v>
      </c>
      <c r="B19" s="2">
        <v>44691</v>
      </c>
      <c r="C19" s="3">
        <v>149.84</v>
      </c>
      <c r="D19" s="6">
        <f t="shared" si="9"/>
        <v>6.539999999999992</v>
      </c>
      <c r="E19" s="3">
        <f>G18*K19</f>
        <v>23.019435888001119</v>
      </c>
      <c r="F19">
        <f t="shared" si="8"/>
        <v>0.15362677447945222</v>
      </c>
      <c r="G19">
        <f t="shared" si="13"/>
        <v>12.942202267813407</v>
      </c>
      <c r="H19" s="4"/>
      <c r="I19" s="4">
        <f t="shared" si="11"/>
        <v>1939.2595878091608</v>
      </c>
      <c r="J19" s="6">
        <f>I19-H18</f>
        <v>339.25958780916085</v>
      </c>
      <c r="K19" s="3">
        <v>1.8</v>
      </c>
      <c r="L19" s="4"/>
    </row>
    <row r="20" spans="1:17" x14ac:dyDescent="0.25">
      <c r="A20" t="s">
        <v>4</v>
      </c>
      <c r="B20" s="2">
        <v>44343</v>
      </c>
      <c r="C20" s="3">
        <v>149.38999999999999</v>
      </c>
      <c r="D20" s="6">
        <f t="shared" si="9"/>
        <v>6.089999999999975</v>
      </c>
      <c r="E20" s="3">
        <v>100</v>
      </c>
      <c r="F20">
        <f t="shared" si="8"/>
        <v>0.66938884798179266</v>
      </c>
      <c r="G20">
        <f>G19+F20</f>
        <v>13.6115911157952</v>
      </c>
      <c r="H20" s="4">
        <f>H18+E20</f>
        <v>1700</v>
      </c>
      <c r="I20" s="4">
        <f t="shared" si="11"/>
        <v>2033.4355967886447</v>
      </c>
      <c r="J20" s="6">
        <f t="shared" si="12"/>
        <v>333.43559678864472</v>
      </c>
      <c r="K20" s="7"/>
      <c r="L20" s="4">
        <f t="shared" si="7"/>
        <v>0.50835889919716115</v>
      </c>
    </row>
    <row r="21" spans="1:17" x14ac:dyDescent="0.25">
      <c r="A21" t="s">
        <v>1</v>
      </c>
      <c r="B21" s="2">
        <v>44375</v>
      </c>
      <c r="C21" s="3">
        <v>155.06</v>
      </c>
      <c r="D21" s="6">
        <f t="shared" si="9"/>
        <v>11.759999999999991</v>
      </c>
      <c r="E21" s="3">
        <v>100</v>
      </c>
      <c r="F21">
        <f t="shared" si="8"/>
        <v>0.64491164710434667</v>
      </c>
      <c r="G21">
        <f>G20+F21</f>
        <v>14.256502762899547</v>
      </c>
      <c r="H21" s="4">
        <f t="shared" si="10"/>
        <v>1800</v>
      </c>
      <c r="I21" s="4">
        <f t="shared" si="11"/>
        <v>2210.613318415204</v>
      </c>
      <c r="J21" s="6">
        <f t="shared" si="12"/>
        <v>410.61331841520405</v>
      </c>
      <c r="L21" s="4">
        <f t="shared" si="7"/>
        <v>0.55265332960380109</v>
      </c>
    </row>
    <row r="22" spans="1:17" x14ac:dyDescent="0.25">
      <c r="A22" t="s">
        <v>2</v>
      </c>
      <c r="B22" s="2">
        <v>44404</v>
      </c>
      <c r="C22" s="3">
        <v>156.07</v>
      </c>
      <c r="D22" s="6">
        <f t="shared" si="9"/>
        <v>12.769999999999982</v>
      </c>
      <c r="E22" s="3">
        <v>100</v>
      </c>
      <c r="F22">
        <f t="shared" si="8"/>
        <v>0.64073813032613569</v>
      </c>
      <c r="G22">
        <f t="shared" si="13"/>
        <v>14.897240893225684</v>
      </c>
      <c r="H22" s="4">
        <f t="shared" si="10"/>
        <v>1900</v>
      </c>
      <c r="I22" s="4">
        <f t="shared" si="11"/>
        <v>2325.0123862057321</v>
      </c>
      <c r="J22" s="6">
        <f t="shared" si="12"/>
        <v>425.01238620573213</v>
      </c>
      <c r="L22" s="4">
        <f t="shared" si="7"/>
        <v>0.58125309655143298</v>
      </c>
    </row>
    <row r="23" spans="1:17" x14ac:dyDescent="0.25">
      <c r="A23" t="s">
        <v>5</v>
      </c>
      <c r="B23" s="2">
        <v>44435</v>
      </c>
      <c r="C23" s="3">
        <v>158.84</v>
      </c>
      <c r="D23" s="6">
        <f t="shared" si="9"/>
        <v>15.539999999999992</v>
      </c>
      <c r="E23" s="3">
        <v>100</v>
      </c>
      <c r="F23">
        <f t="shared" si="8"/>
        <v>0.62956434147569884</v>
      </c>
      <c r="G23">
        <f t="shared" si="13"/>
        <v>15.526805234701383</v>
      </c>
      <c r="H23" s="4">
        <f t="shared" si="10"/>
        <v>2000</v>
      </c>
      <c r="I23" s="4">
        <f t="shared" si="11"/>
        <v>2466.2777434799677</v>
      </c>
      <c r="J23" s="6">
        <f t="shared" si="12"/>
        <v>466.27774347996774</v>
      </c>
      <c r="L23" s="4">
        <f t="shared" si="7"/>
        <v>0.61656943586999191</v>
      </c>
    </row>
    <row r="24" spans="1:17" x14ac:dyDescent="0.25">
      <c r="A24" t="s">
        <v>1</v>
      </c>
      <c r="B24" s="2">
        <v>44466</v>
      </c>
      <c r="C24" s="3">
        <v>159.84</v>
      </c>
      <c r="D24" s="6">
        <f t="shared" si="9"/>
        <v>16.539999999999992</v>
      </c>
      <c r="E24" s="3">
        <v>100</v>
      </c>
      <c r="F24">
        <f t="shared" si="8"/>
        <v>0.62562562562562563</v>
      </c>
      <c r="G24">
        <f t="shared" si="13"/>
        <v>16.152430860327009</v>
      </c>
      <c r="H24" s="4">
        <f t="shared" si="10"/>
        <v>2100</v>
      </c>
      <c r="I24" s="4">
        <f t="shared" si="11"/>
        <v>2581.8045487146692</v>
      </c>
      <c r="J24" s="6">
        <f t="shared" si="12"/>
        <v>481.80454871466918</v>
      </c>
      <c r="L24" s="4">
        <f t="shared" si="7"/>
        <v>0.64545113717866731</v>
      </c>
    </row>
    <row r="25" spans="1:17" x14ac:dyDescent="0.25">
      <c r="A25" t="s">
        <v>3</v>
      </c>
      <c r="B25" s="2">
        <v>44496</v>
      </c>
      <c r="C25" s="3">
        <v>159.91999999999999</v>
      </c>
      <c r="D25" s="6">
        <f t="shared" si="9"/>
        <v>16.619999999999976</v>
      </c>
      <c r="E25" s="3">
        <v>100</v>
      </c>
      <c r="F25">
        <f t="shared" si="8"/>
        <v>0.62531265632816413</v>
      </c>
      <c r="G25">
        <f t="shared" si="13"/>
        <v>16.777743516655171</v>
      </c>
      <c r="H25" s="4">
        <f t="shared" si="10"/>
        <v>2200</v>
      </c>
      <c r="I25" s="4">
        <f t="shared" si="11"/>
        <v>2683.0967431834947</v>
      </c>
      <c r="J25" s="6">
        <f t="shared" si="12"/>
        <v>483.09674318349471</v>
      </c>
      <c r="L25" s="4">
        <f t="shared" si="7"/>
        <v>0.67077418579587367</v>
      </c>
    </row>
    <row r="26" spans="1:17" x14ac:dyDescent="0.25">
      <c r="A26" t="s">
        <v>1</v>
      </c>
      <c r="B26" s="2">
        <v>44529</v>
      </c>
      <c r="C26" s="3">
        <v>158.96</v>
      </c>
      <c r="D26" s="6">
        <f t="shared" si="9"/>
        <v>15.659999999999997</v>
      </c>
      <c r="E26" s="3">
        <v>100</v>
      </c>
      <c r="F26">
        <f t="shared" si="8"/>
        <v>0.62908907901358824</v>
      </c>
      <c r="G26">
        <f t="shared" si="13"/>
        <v>17.40683259566876</v>
      </c>
      <c r="H26" s="4">
        <f t="shared" si="10"/>
        <v>2300</v>
      </c>
      <c r="I26" s="4">
        <f t="shared" si="11"/>
        <v>2766.9901094075062</v>
      </c>
      <c r="J26" s="6">
        <f t="shared" si="12"/>
        <v>466.99010940750622</v>
      </c>
      <c r="L26" s="4">
        <f t="shared" si="7"/>
        <v>0.69174752735187661</v>
      </c>
    </row>
    <row r="27" spans="1:17" x14ac:dyDescent="0.25">
      <c r="A27" t="s">
        <v>1</v>
      </c>
      <c r="B27" s="2">
        <v>44557</v>
      </c>
      <c r="C27" s="3">
        <v>164.69</v>
      </c>
      <c r="D27" s="6">
        <f t="shared" si="9"/>
        <v>21.389999999999986</v>
      </c>
      <c r="E27" s="3">
        <v>100</v>
      </c>
      <c r="F27">
        <f t="shared" si="8"/>
        <v>0.60720140870726824</v>
      </c>
      <c r="G27">
        <f t="shared" si="13"/>
        <v>18.014034004376029</v>
      </c>
      <c r="H27" s="4">
        <f t="shared" si="10"/>
        <v>2400</v>
      </c>
      <c r="I27" s="4">
        <f t="shared" si="11"/>
        <v>2966.731260180688</v>
      </c>
      <c r="J27" s="6">
        <f t="shared" si="12"/>
        <v>566.73126018068797</v>
      </c>
      <c r="L27" s="4">
        <f t="shared" si="7"/>
        <v>0.74168281504517208</v>
      </c>
    </row>
    <row r="28" spans="1:17" x14ac:dyDescent="0.25">
      <c r="A28" t="s">
        <v>4</v>
      </c>
      <c r="B28" s="2">
        <v>44588</v>
      </c>
      <c r="C28" s="3">
        <v>149.25</v>
      </c>
      <c r="D28" s="6">
        <f t="shared" si="9"/>
        <v>5.9499999999999886</v>
      </c>
      <c r="E28" s="3">
        <v>100</v>
      </c>
      <c r="F28">
        <f t="shared" si="8"/>
        <v>0.67001675041876052</v>
      </c>
      <c r="G28">
        <f t="shared" si="13"/>
        <v>18.684050754794789</v>
      </c>
      <c r="H28" s="4">
        <f t="shared" si="10"/>
        <v>2500</v>
      </c>
      <c r="I28" s="4">
        <f t="shared" si="11"/>
        <v>2788.5945751531222</v>
      </c>
      <c r="J28" s="6">
        <f t="shared" si="12"/>
        <v>288.59457515312215</v>
      </c>
      <c r="L28" s="4">
        <f t="shared" si="7"/>
        <v>0.69714864378828045</v>
      </c>
    </row>
    <row r="29" spans="1:17" x14ac:dyDescent="0.25">
      <c r="A29" t="s">
        <v>1</v>
      </c>
      <c r="B29" s="2">
        <v>44620</v>
      </c>
      <c r="C29" s="3">
        <v>147.71</v>
      </c>
      <c r="D29" s="6">
        <f t="shared" si="9"/>
        <v>4.4099999999999966</v>
      </c>
      <c r="E29" s="3">
        <v>100</v>
      </c>
      <c r="F29">
        <f t="shared" ref="F29:F40" si="14">E29/C29</f>
        <v>0.67700223410737248</v>
      </c>
      <c r="G29">
        <f t="shared" si="13"/>
        <v>19.361052988902163</v>
      </c>
      <c r="H29" s="4">
        <f t="shared" ref="H29:H40" si="15">H28+E29</f>
        <v>2600</v>
      </c>
      <c r="I29" s="4">
        <f t="shared" si="11"/>
        <v>2859.8211369907385</v>
      </c>
      <c r="J29" s="6">
        <f t="shared" si="12"/>
        <v>259.82113699073852</v>
      </c>
      <c r="L29" s="4">
        <f t="shared" si="7"/>
        <v>0.71495528424768462</v>
      </c>
      <c r="P29" s="3"/>
      <c r="Q29" s="5"/>
    </row>
    <row r="30" spans="1:17" x14ac:dyDescent="0.25">
      <c r="A30" t="s">
        <v>1</v>
      </c>
      <c r="B30" s="2">
        <v>44648</v>
      </c>
      <c r="C30" s="3">
        <v>149.71</v>
      </c>
      <c r="D30" s="6">
        <f t="shared" si="9"/>
        <v>6.4099999999999966</v>
      </c>
      <c r="E30" s="3">
        <v>100</v>
      </c>
      <c r="F30">
        <f t="shared" si="14"/>
        <v>0.6679580522343197</v>
      </c>
      <c r="G30">
        <f t="shared" si="13"/>
        <v>20.029011041136481</v>
      </c>
      <c r="H30" s="4">
        <f t="shared" si="15"/>
        <v>2700</v>
      </c>
      <c r="I30" s="4">
        <f t="shared" si="11"/>
        <v>2998.5432429685429</v>
      </c>
      <c r="J30" s="6">
        <f t="shared" si="12"/>
        <v>298.54324296854293</v>
      </c>
      <c r="L30" s="4">
        <f t="shared" si="7"/>
        <v>0.7496358107421357</v>
      </c>
      <c r="P30" s="3"/>
      <c r="Q30" s="5"/>
    </row>
    <row r="31" spans="1:17" x14ac:dyDescent="0.25">
      <c r="A31" t="s">
        <v>3</v>
      </c>
      <c r="B31" s="2">
        <v>44678</v>
      </c>
      <c r="C31" s="3">
        <v>145.76</v>
      </c>
      <c r="D31" s="6">
        <f t="shared" si="9"/>
        <v>2.4599999999999795</v>
      </c>
      <c r="E31" s="3">
        <v>100</v>
      </c>
      <c r="F31">
        <f t="shared" si="14"/>
        <v>0.68605927552140511</v>
      </c>
      <c r="G31">
        <f t="shared" si="13"/>
        <v>20.715070316657886</v>
      </c>
      <c r="H31" s="4">
        <f t="shared" si="15"/>
        <v>2800</v>
      </c>
      <c r="I31" s="4">
        <f t="shared" si="11"/>
        <v>3019.4286493560535</v>
      </c>
      <c r="J31" s="6">
        <f t="shared" si="12"/>
        <v>219.42864935605348</v>
      </c>
      <c r="L31" s="4">
        <f t="shared" si="7"/>
        <v>0.75485716233901334</v>
      </c>
      <c r="P31" s="3"/>
      <c r="Q31" s="5"/>
    </row>
    <row r="32" spans="1:17" x14ac:dyDescent="0.25">
      <c r="A32" s="9" t="s">
        <v>32</v>
      </c>
      <c r="B32" s="2">
        <v>44690</v>
      </c>
      <c r="C32" s="3">
        <v>138.57</v>
      </c>
      <c r="D32" s="6">
        <f t="shared" si="9"/>
        <v>-4.7300000000000182</v>
      </c>
      <c r="E32" s="3">
        <f>G31*K32</f>
        <v>41.430140633315773</v>
      </c>
      <c r="F32">
        <f t="shared" si="14"/>
        <v>0.29898347862680069</v>
      </c>
      <c r="G32">
        <f t="shared" ref="G32" si="16">G31+F32</f>
        <v>21.014053795284688</v>
      </c>
      <c r="H32" s="4"/>
      <c r="I32" s="4">
        <f t="shared" si="11"/>
        <v>2911.9174344125991</v>
      </c>
      <c r="J32" s="6">
        <f>I32-H31</f>
        <v>111.91743441259905</v>
      </c>
      <c r="K32" s="3">
        <v>2</v>
      </c>
      <c r="L32" s="4"/>
      <c r="P32" s="3"/>
      <c r="Q32" s="5"/>
    </row>
    <row r="33" spans="1:17" x14ac:dyDescent="0.25">
      <c r="A33" t="s">
        <v>5</v>
      </c>
      <c r="B33" s="2">
        <v>44708</v>
      </c>
      <c r="C33" s="3">
        <v>138.47999999999999</v>
      </c>
      <c r="D33" s="6">
        <f t="shared" si="9"/>
        <v>-4.8200000000000216</v>
      </c>
      <c r="E33" s="3">
        <v>100</v>
      </c>
      <c r="F33">
        <f t="shared" si="14"/>
        <v>0.72212593876372044</v>
      </c>
      <c r="G33">
        <f>G32+F33</f>
        <v>21.73617973404841</v>
      </c>
      <c r="H33" s="4">
        <f>H31+E33</f>
        <v>2900</v>
      </c>
      <c r="I33" s="4">
        <f t="shared" si="11"/>
        <v>3010.0261695710237</v>
      </c>
      <c r="J33" s="6">
        <f t="shared" si="12"/>
        <v>110.02616957102373</v>
      </c>
      <c r="L33" s="4">
        <f t="shared" si="7"/>
        <v>0.75250654239275594</v>
      </c>
      <c r="P33" s="3"/>
      <c r="Q33" s="5"/>
    </row>
    <row r="34" spans="1:17" x14ac:dyDescent="0.25">
      <c r="A34" t="s">
        <v>1</v>
      </c>
      <c r="B34" s="2">
        <v>44739</v>
      </c>
      <c r="C34" s="3">
        <v>132.55000000000001</v>
      </c>
      <c r="D34" s="6">
        <f t="shared" si="9"/>
        <v>-10.75</v>
      </c>
      <c r="E34" s="3">
        <v>100</v>
      </c>
      <c r="F34">
        <f t="shared" si="14"/>
        <v>0.75443228970199916</v>
      </c>
      <c r="G34">
        <f t="shared" si="13"/>
        <v>22.490612023750408</v>
      </c>
      <c r="H34" s="4">
        <f t="shared" si="15"/>
        <v>3000</v>
      </c>
      <c r="I34" s="4">
        <f t="shared" si="11"/>
        <v>2981.1306237481167</v>
      </c>
      <c r="J34" s="6">
        <f t="shared" si="12"/>
        <v>-18.869376251883295</v>
      </c>
      <c r="L34" s="4">
        <f t="shared" si="7"/>
        <v>0.74528265593702914</v>
      </c>
      <c r="P34" s="3"/>
      <c r="Q34" s="5"/>
    </row>
    <row r="35" spans="1:17" x14ac:dyDescent="0.25">
      <c r="A35" t="s">
        <v>3</v>
      </c>
      <c r="B35" s="2">
        <v>44769</v>
      </c>
      <c r="C35" s="3">
        <v>139.71</v>
      </c>
      <c r="D35" s="6">
        <f t="shared" si="9"/>
        <v>-3.5900000000000034</v>
      </c>
      <c r="E35" s="3">
        <v>100</v>
      </c>
      <c r="F35">
        <f t="shared" si="14"/>
        <v>0.71576837735308851</v>
      </c>
      <c r="G35">
        <f t="shared" si="13"/>
        <v>23.206380401103498</v>
      </c>
      <c r="H35" s="4">
        <f t="shared" si="15"/>
        <v>3100</v>
      </c>
      <c r="I35" s="4">
        <f t="shared" si="11"/>
        <v>3242.1634058381701</v>
      </c>
      <c r="J35" s="6">
        <f t="shared" si="12"/>
        <v>142.16340583817009</v>
      </c>
      <c r="L35" s="4">
        <f t="shared" si="7"/>
        <v>0.81054085145954247</v>
      </c>
      <c r="P35" s="3"/>
      <c r="Q35" s="5"/>
    </row>
    <row r="36" spans="1:17" x14ac:dyDescent="0.25">
      <c r="A36" t="s">
        <v>1</v>
      </c>
      <c r="B36" s="2">
        <v>44802</v>
      </c>
      <c r="C36" s="3">
        <v>139.32</v>
      </c>
      <c r="D36" s="6">
        <f t="shared" si="9"/>
        <v>-3.9800000000000182</v>
      </c>
      <c r="E36" s="3">
        <v>100</v>
      </c>
      <c r="F36">
        <f t="shared" si="14"/>
        <v>0.71777203560149305</v>
      </c>
      <c r="G36">
        <f t="shared" si="13"/>
        <v>23.92415243670499</v>
      </c>
      <c r="H36" s="4">
        <f t="shared" si="15"/>
        <v>3200</v>
      </c>
      <c r="I36" s="4">
        <f t="shared" si="11"/>
        <v>3333.1129174817388</v>
      </c>
      <c r="J36" s="6">
        <f t="shared" si="12"/>
        <v>133.1129174817388</v>
      </c>
      <c r="L36" s="4">
        <f t="shared" si="7"/>
        <v>0.83327822937043472</v>
      </c>
    </row>
    <row r="37" spans="1:17" x14ac:dyDescent="0.25">
      <c r="A37" t="s">
        <v>2</v>
      </c>
      <c r="B37" s="2">
        <v>44831</v>
      </c>
      <c r="C37" s="3">
        <v>125.47</v>
      </c>
      <c r="D37" s="6">
        <f t="shared" si="9"/>
        <v>-17.830000000000013</v>
      </c>
      <c r="E37" s="3">
        <v>100</v>
      </c>
      <c r="F37">
        <f t="shared" si="14"/>
        <v>0.79700326771339758</v>
      </c>
      <c r="G37">
        <f t="shared" si="13"/>
        <v>24.721155704418386</v>
      </c>
      <c r="H37" s="4">
        <f t="shared" si="15"/>
        <v>3300</v>
      </c>
      <c r="I37" s="4">
        <f t="shared" si="11"/>
        <v>3101.763406233375</v>
      </c>
      <c r="J37" s="6">
        <f t="shared" si="12"/>
        <v>-198.23659376662499</v>
      </c>
      <c r="L37" s="4">
        <f t="shared" si="7"/>
        <v>0.77544085155834386</v>
      </c>
    </row>
    <row r="38" spans="1:17" x14ac:dyDescent="0.25">
      <c r="A38" t="s">
        <v>4</v>
      </c>
      <c r="B38" s="2">
        <v>44861</v>
      </c>
      <c r="C38" s="3">
        <v>129.29</v>
      </c>
      <c r="D38" s="6">
        <f t="shared" si="9"/>
        <v>-14.010000000000019</v>
      </c>
      <c r="E38" s="3">
        <v>100</v>
      </c>
      <c r="F38">
        <f t="shared" si="14"/>
        <v>0.77345502359037832</v>
      </c>
      <c r="G38">
        <f t="shared" si="13"/>
        <v>25.494610728008766</v>
      </c>
      <c r="H38" s="4">
        <f t="shared" si="15"/>
        <v>3400</v>
      </c>
      <c r="I38" s="4">
        <f t="shared" si="11"/>
        <v>3296.1982210242531</v>
      </c>
      <c r="J38" s="6">
        <f t="shared" si="12"/>
        <v>-103.80177897574686</v>
      </c>
      <c r="L38" s="4">
        <f t="shared" si="7"/>
        <v>0.82404955525606327</v>
      </c>
    </row>
    <row r="39" spans="1:17" x14ac:dyDescent="0.25">
      <c r="A39" t="s">
        <v>1</v>
      </c>
      <c r="B39" s="2">
        <v>44893</v>
      </c>
      <c r="C39" s="3">
        <v>139.09</v>
      </c>
      <c r="D39" s="6">
        <f t="shared" si="9"/>
        <v>-4.210000000000008</v>
      </c>
      <c r="E39" s="3">
        <v>100</v>
      </c>
      <c r="F39">
        <f t="shared" si="14"/>
        <v>0.71895894744410094</v>
      </c>
      <c r="G39">
        <f t="shared" si="13"/>
        <v>26.213569675452867</v>
      </c>
      <c r="H39" s="4">
        <f t="shared" si="15"/>
        <v>3500</v>
      </c>
      <c r="I39" s="4">
        <f t="shared" si="11"/>
        <v>3646.0454061587393</v>
      </c>
      <c r="J39" s="6">
        <f t="shared" si="12"/>
        <v>146.0454061587393</v>
      </c>
      <c r="L39" s="4">
        <f t="shared" si="7"/>
        <v>0.91151135153968488</v>
      </c>
    </row>
    <row r="40" spans="1:17" x14ac:dyDescent="0.25">
      <c r="A40" t="s">
        <v>2</v>
      </c>
      <c r="B40" s="2">
        <v>44922</v>
      </c>
      <c r="C40" s="3">
        <v>131.11000000000001</v>
      </c>
      <c r="D40" s="6">
        <f t="shared" si="9"/>
        <v>-12.189999999999998</v>
      </c>
      <c r="E40" s="3">
        <v>100</v>
      </c>
      <c r="F40">
        <f t="shared" si="14"/>
        <v>0.7627183281214247</v>
      </c>
      <c r="G40">
        <f t="shared" si="13"/>
        <v>26.97628800357429</v>
      </c>
      <c r="H40" s="4">
        <f t="shared" si="15"/>
        <v>3600</v>
      </c>
      <c r="I40" s="4">
        <f t="shared" si="11"/>
        <v>3536.8611201486256</v>
      </c>
      <c r="J40" s="6">
        <f t="shared" si="12"/>
        <v>-63.13887985137444</v>
      </c>
      <c r="L40" s="4">
        <f t="shared" si="7"/>
        <v>0.88421528003715644</v>
      </c>
    </row>
    <row r="41" spans="1:17" x14ac:dyDescent="0.25">
      <c r="A41" t="s">
        <v>5</v>
      </c>
      <c r="B41" s="2">
        <v>44953</v>
      </c>
      <c r="C41" s="3">
        <v>139.88</v>
      </c>
      <c r="D41" s="6">
        <f t="shared" si="9"/>
        <v>-3.4200000000000159</v>
      </c>
      <c r="E41" s="3">
        <f>E40</f>
        <v>100</v>
      </c>
      <c r="F41">
        <f t="shared" ref="F41:F67" si="17">E41/C41</f>
        <v>0.71489848441521309</v>
      </c>
      <c r="G41">
        <f t="shared" ref="G41:G57" si="18">G40+F41</f>
        <v>27.691186487989501</v>
      </c>
      <c r="H41" s="4">
        <f t="shared" ref="H41:H57" si="19">H40+E41</f>
        <v>3700</v>
      </c>
      <c r="I41" s="4">
        <f t="shared" ref="I41:I67" si="20">G41*C41</f>
        <v>3873.4431659399711</v>
      </c>
      <c r="J41" s="6">
        <f t="shared" ref="J41:J67" si="21">I41-H41</f>
        <v>173.4431659399711</v>
      </c>
      <c r="L41" s="4">
        <f t="shared" si="7"/>
        <v>0.96836079148499277</v>
      </c>
    </row>
    <row r="42" spans="1:17" x14ac:dyDescent="0.25">
      <c r="A42" t="s">
        <v>1</v>
      </c>
      <c r="B42" s="2">
        <v>44984</v>
      </c>
      <c r="C42" s="3">
        <v>142.24</v>
      </c>
      <c r="D42" s="6">
        <f t="shared" si="9"/>
        <v>-1.0600000000000023</v>
      </c>
      <c r="E42" s="3">
        <f t="shared" ref="E42:E44" si="22">E41</f>
        <v>100</v>
      </c>
      <c r="F42">
        <f t="shared" si="17"/>
        <v>0.70303712035995491</v>
      </c>
      <c r="G42">
        <f t="shared" si="18"/>
        <v>28.394223608349456</v>
      </c>
      <c r="H42" s="4">
        <f t="shared" si="19"/>
        <v>3800</v>
      </c>
      <c r="I42" s="4">
        <f t="shared" si="20"/>
        <v>4038.7943660516271</v>
      </c>
      <c r="J42" s="6">
        <f t="shared" si="21"/>
        <v>238.79436605162709</v>
      </c>
      <c r="L42" s="4">
        <f t="shared" si="7"/>
        <v>1.0096985915129069</v>
      </c>
    </row>
    <row r="43" spans="1:17" x14ac:dyDescent="0.25">
      <c r="A43" t="s">
        <v>1</v>
      </c>
      <c r="B43" s="2">
        <v>45012</v>
      </c>
      <c r="C43" s="3">
        <v>141.72</v>
      </c>
      <c r="D43" s="6">
        <f t="shared" si="9"/>
        <v>-1.5800000000000125</v>
      </c>
      <c r="E43" s="3">
        <f t="shared" si="22"/>
        <v>100</v>
      </c>
      <c r="F43">
        <f t="shared" si="17"/>
        <v>0.70561670900366924</v>
      </c>
      <c r="G43">
        <f t="shared" si="18"/>
        <v>29.099840317353127</v>
      </c>
      <c r="H43" s="4">
        <f t="shared" si="19"/>
        <v>3900</v>
      </c>
      <c r="I43" s="4">
        <f t="shared" si="20"/>
        <v>4124.029369775285</v>
      </c>
      <c r="J43" s="6">
        <f t="shared" si="21"/>
        <v>224.02936977528498</v>
      </c>
      <c r="L43" s="4">
        <f t="shared" si="7"/>
        <v>1.0310073424438213</v>
      </c>
    </row>
    <row r="44" spans="1:17" x14ac:dyDescent="0.25">
      <c r="A44" t="s">
        <v>4</v>
      </c>
      <c r="B44" s="2">
        <v>45043</v>
      </c>
      <c r="C44" s="3">
        <v>144.61000000000001</v>
      </c>
      <c r="D44" s="6">
        <f t="shared" si="9"/>
        <v>1.3100000000000023</v>
      </c>
      <c r="E44" s="3">
        <f t="shared" si="22"/>
        <v>100</v>
      </c>
      <c r="F44">
        <f t="shared" si="17"/>
        <v>0.69151510960514484</v>
      </c>
      <c r="G44">
        <f t="shared" si="18"/>
        <v>29.791355426958273</v>
      </c>
      <c r="H44" s="4">
        <f t="shared" si="19"/>
        <v>4000</v>
      </c>
      <c r="I44" s="4">
        <f t="shared" si="20"/>
        <v>4308.1279082924366</v>
      </c>
      <c r="J44" s="6">
        <f t="shared" si="21"/>
        <v>308.12790829243659</v>
      </c>
      <c r="L44" s="4">
        <f t="shared" si="7"/>
        <v>1.0770319770731092</v>
      </c>
    </row>
    <row r="45" spans="1:17" x14ac:dyDescent="0.25">
      <c r="A45" s="11" t="s">
        <v>32</v>
      </c>
      <c r="B45" s="2">
        <v>45048</v>
      </c>
      <c r="C45" s="3">
        <v>146.47</v>
      </c>
      <c r="D45" s="6">
        <f t="shared" si="9"/>
        <v>3.1699999999999875</v>
      </c>
      <c r="E45" s="3">
        <f>G44*K45</f>
        <v>89.374066280874814</v>
      </c>
      <c r="F45">
        <f t="shared" si="17"/>
        <v>0.6101868388125542</v>
      </c>
      <c r="G45">
        <f t="shared" si="18"/>
        <v>30.401542265770829</v>
      </c>
      <c r="H45" s="4"/>
      <c r="I45" s="4">
        <f t="shared" si="20"/>
        <v>4452.9138956674533</v>
      </c>
      <c r="J45" s="6">
        <f>I45-H44</f>
        <v>452.91389566745329</v>
      </c>
      <c r="K45" s="3">
        <v>3</v>
      </c>
      <c r="L45" s="4"/>
    </row>
    <row r="46" spans="1:17" x14ac:dyDescent="0.25">
      <c r="A46" t="s">
        <v>1</v>
      </c>
      <c r="B46" s="2">
        <v>45075</v>
      </c>
      <c r="C46" s="3">
        <v>147.32</v>
      </c>
      <c r="D46" s="6">
        <f t="shared" si="9"/>
        <v>4.0199999999999818</v>
      </c>
      <c r="E46" s="3">
        <f>E44</f>
        <v>100</v>
      </c>
      <c r="F46">
        <f t="shared" si="17"/>
        <v>0.67879446103719798</v>
      </c>
      <c r="G46">
        <f t="shared" si="18"/>
        <v>31.080336726808028</v>
      </c>
      <c r="H46" s="4">
        <f>H44+E46</f>
        <v>4100</v>
      </c>
      <c r="I46" s="4">
        <f t="shared" si="20"/>
        <v>4578.7552065933587</v>
      </c>
      <c r="J46" s="6">
        <f t="shared" si="21"/>
        <v>478.75520659335871</v>
      </c>
      <c r="L46" s="4">
        <f t="shared" si="7"/>
        <v>1.1446888016483396</v>
      </c>
    </row>
    <row r="47" spans="1:17" x14ac:dyDescent="0.25">
      <c r="A47" t="s">
        <v>2</v>
      </c>
      <c r="B47" s="2">
        <v>45104</v>
      </c>
      <c r="C47" s="3">
        <v>146.66999999999999</v>
      </c>
      <c r="D47" s="6">
        <f t="shared" si="9"/>
        <v>3.3699999999999761</v>
      </c>
      <c r="E47" s="3">
        <f>E46</f>
        <v>100</v>
      </c>
      <c r="F47">
        <f t="shared" si="17"/>
        <v>0.68180268630258412</v>
      </c>
      <c r="G47">
        <f t="shared" si="18"/>
        <v>31.762139413110614</v>
      </c>
      <c r="H47" s="4">
        <f t="shared" si="19"/>
        <v>4200</v>
      </c>
      <c r="I47" s="4">
        <f t="shared" si="20"/>
        <v>4658.5529877209337</v>
      </c>
      <c r="J47" s="6">
        <f t="shared" si="21"/>
        <v>458.55298772093374</v>
      </c>
      <c r="L47" s="4">
        <f t="shared" si="7"/>
        <v>1.1646382469302334</v>
      </c>
    </row>
    <row r="48" spans="1:17" x14ac:dyDescent="0.25">
      <c r="A48" t="s">
        <v>4</v>
      </c>
      <c r="B48" s="2">
        <v>45134</v>
      </c>
      <c r="C48" s="3">
        <v>149.31</v>
      </c>
      <c r="D48" s="6">
        <f t="shared" si="9"/>
        <v>6.0099999999999909</v>
      </c>
      <c r="E48" s="3">
        <f t="shared" ref="E48:E57" si="23">E46</f>
        <v>100</v>
      </c>
      <c r="F48">
        <f t="shared" si="17"/>
        <v>0.66974750519054316</v>
      </c>
      <c r="G48">
        <f t="shared" si="18"/>
        <v>32.43188691830116</v>
      </c>
      <c r="H48" s="4">
        <f t="shared" si="19"/>
        <v>4300</v>
      </c>
      <c r="I48" s="4">
        <f t="shared" si="20"/>
        <v>4842.405035771546</v>
      </c>
      <c r="J48" s="6">
        <f t="shared" si="21"/>
        <v>542.40503577154595</v>
      </c>
      <c r="L48" s="4">
        <f t="shared" si="7"/>
        <v>1.2106012589428865</v>
      </c>
    </row>
    <row r="49" spans="1:12" x14ac:dyDescent="0.25">
      <c r="A49" t="s">
        <v>1</v>
      </c>
      <c r="B49" s="2">
        <v>45166</v>
      </c>
      <c r="C49" s="3">
        <v>145.94999999999999</v>
      </c>
      <c r="D49" s="6">
        <f t="shared" si="9"/>
        <v>2.6499999999999773</v>
      </c>
      <c r="E49" s="3">
        <f t="shared" si="23"/>
        <v>100</v>
      </c>
      <c r="F49">
        <f t="shared" si="17"/>
        <v>0.68516615279205217</v>
      </c>
      <c r="G49">
        <f t="shared" si="18"/>
        <v>33.11705307109321</v>
      </c>
      <c r="H49" s="4">
        <f t="shared" si="19"/>
        <v>4400</v>
      </c>
      <c r="I49" s="4">
        <f t="shared" si="20"/>
        <v>4833.4338957260534</v>
      </c>
      <c r="J49" s="6">
        <f t="shared" si="21"/>
        <v>433.43389572605338</v>
      </c>
      <c r="L49" s="4">
        <f t="shared" si="7"/>
        <v>1.2083584739315134</v>
      </c>
    </row>
    <row r="50" spans="1:12" x14ac:dyDescent="0.25">
      <c r="A50" t="s">
        <v>3</v>
      </c>
      <c r="B50" s="2">
        <v>45196</v>
      </c>
      <c r="C50" s="3">
        <v>144.66</v>
      </c>
      <c r="D50" s="6">
        <f t="shared" si="9"/>
        <v>1.3599999999999852</v>
      </c>
      <c r="E50" s="3">
        <f t="shared" si="23"/>
        <v>100</v>
      </c>
      <c r="F50">
        <f t="shared" si="17"/>
        <v>0.69127609567261161</v>
      </c>
      <c r="G50">
        <f t="shared" si="18"/>
        <v>33.808329166765823</v>
      </c>
      <c r="H50" s="4">
        <f t="shared" si="19"/>
        <v>4500</v>
      </c>
      <c r="I50" s="4">
        <f t="shared" si="20"/>
        <v>4890.7128972643441</v>
      </c>
      <c r="J50" s="6">
        <f t="shared" si="21"/>
        <v>390.71289726434406</v>
      </c>
      <c r="L50" s="4">
        <f t="shared" si="7"/>
        <v>1.2226782243160861</v>
      </c>
    </row>
    <row r="51" spans="1:12" x14ac:dyDescent="0.25">
      <c r="A51" t="s">
        <v>5</v>
      </c>
      <c r="B51" s="2">
        <v>45226</v>
      </c>
      <c r="C51" s="3">
        <v>138.83000000000001</v>
      </c>
      <c r="D51" s="6">
        <f t="shared" si="9"/>
        <v>-4.4699999999999989</v>
      </c>
      <c r="E51" s="3">
        <f t="shared" si="23"/>
        <v>100</v>
      </c>
      <c r="F51">
        <f t="shared" si="17"/>
        <v>0.7203054094936252</v>
      </c>
      <c r="G51">
        <f t="shared" si="18"/>
        <v>34.528634576259449</v>
      </c>
      <c r="H51" s="4">
        <f t="shared" si="19"/>
        <v>4600</v>
      </c>
      <c r="I51" s="4">
        <f t="shared" si="20"/>
        <v>4793.6103382220999</v>
      </c>
      <c r="J51" s="6">
        <f t="shared" si="21"/>
        <v>193.61033822209993</v>
      </c>
      <c r="L51" s="4">
        <f t="shared" si="7"/>
        <v>1.1984025845555251</v>
      </c>
    </row>
    <row r="52" spans="1:12" x14ac:dyDescent="0.25">
      <c r="A52" t="s">
        <v>1</v>
      </c>
      <c r="B52" s="2">
        <v>45257</v>
      </c>
      <c r="C52" s="3">
        <v>150.55000000000001</v>
      </c>
      <c r="D52" s="6">
        <f t="shared" si="9"/>
        <v>7.25</v>
      </c>
      <c r="E52" s="3">
        <f t="shared" si="23"/>
        <v>100</v>
      </c>
      <c r="F52">
        <f t="shared" si="17"/>
        <v>0.66423115244104947</v>
      </c>
      <c r="G52">
        <f t="shared" si="18"/>
        <v>35.192865728700497</v>
      </c>
      <c r="H52" s="4">
        <f t="shared" si="19"/>
        <v>4700</v>
      </c>
      <c r="I52" s="4">
        <f t="shared" si="20"/>
        <v>5298.2859354558605</v>
      </c>
      <c r="J52" s="6">
        <f t="shared" si="21"/>
        <v>598.28593545586045</v>
      </c>
      <c r="L52" s="4">
        <f t="shared" si="7"/>
        <v>1.3245714838639653</v>
      </c>
    </row>
    <row r="53" spans="1:12" x14ac:dyDescent="0.25">
      <c r="A53" t="s">
        <v>3</v>
      </c>
      <c r="B53" s="2">
        <v>45287</v>
      </c>
      <c r="C53" s="3">
        <v>159.66999999999999</v>
      </c>
      <c r="D53" s="6">
        <f t="shared" si="9"/>
        <v>16.369999999999976</v>
      </c>
      <c r="E53" s="3">
        <f t="shared" si="23"/>
        <v>100</v>
      </c>
      <c r="F53">
        <f t="shared" si="17"/>
        <v>0.62629172668629052</v>
      </c>
      <c r="G53">
        <f t="shared" si="18"/>
        <v>35.819157455386787</v>
      </c>
      <c r="H53" s="4">
        <f t="shared" si="19"/>
        <v>4800</v>
      </c>
      <c r="I53" s="4">
        <f t="shared" si="20"/>
        <v>5719.244870901608</v>
      </c>
      <c r="J53" s="6">
        <f t="shared" si="21"/>
        <v>919.24487090160801</v>
      </c>
      <c r="L53" s="4">
        <f t="shared" si="7"/>
        <v>1.4298112177254021</v>
      </c>
    </row>
    <row r="54" spans="1:12" x14ac:dyDescent="0.25">
      <c r="A54" t="s">
        <v>1</v>
      </c>
      <c r="B54" s="2">
        <v>45320</v>
      </c>
      <c r="C54" s="3">
        <v>164.35</v>
      </c>
      <c r="D54" s="6">
        <f t="shared" si="9"/>
        <v>21.049999999999983</v>
      </c>
      <c r="E54" s="3">
        <f t="shared" si="23"/>
        <v>100</v>
      </c>
      <c r="F54">
        <f t="shared" si="17"/>
        <v>0.60845756008518403</v>
      </c>
      <c r="G54">
        <f t="shared" si="18"/>
        <v>36.427615015471972</v>
      </c>
      <c r="H54" s="4">
        <f t="shared" si="19"/>
        <v>4900</v>
      </c>
      <c r="I54" s="4">
        <f t="shared" si="20"/>
        <v>5986.8785277928182</v>
      </c>
      <c r="J54" s="6">
        <f t="shared" si="21"/>
        <v>1086.8785277928182</v>
      </c>
      <c r="L54" s="4">
        <f t="shared" si="7"/>
        <v>1.4967196319482046</v>
      </c>
    </row>
    <row r="55" spans="1:12" x14ac:dyDescent="0.25">
      <c r="A55" t="s">
        <v>2</v>
      </c>
      <c r="B55" s="2">
        <v>45349</v>
      </c>
      <c r="C55" s="3">
        <v>170.89</v>
      </c>
      <c r="D55" s="6">
        <f t="shared" si="9"/>
        <v>27.589999999999975</v>
      </c>
      <c r="E55" s="3">
        <f t="shared" si="23"/>
        <v>100</v>
      </c>
      <c r="F55">
        <f t="shared" si="17"/>
        <v>0.58517174790801108</v>
      </c>
      <c r="G55">
        <f t="shared" si="18"/>
        <v>37.012786763379985</v>
      </c>
      <c r="H55" s="4">
        <f t="shared" si="19"/>
        <v>5000</v>
      </c>
      <c r="I55" s="4">
        <f t="shared" si="20"/>
        <v>6325.1151299940047</v>
      </c>
      <c r="J55" s="6">
        <f t="shared" si="21"/>
        <v>1325.1151299940047</v>
      </c>
      <c r="L55" s="4">
        <f t="shared" si="7"/>
        <v>1.5812787824985011</v>
      </c>
    </row>
    <row r="56" spans="1:12" x14ac:dyDescent="0.25">
      <c r="A56" t="s">
        <v>3</v>
      </c>
      <c r="B56" s="2">
        <v>45378</v>
      </c>
      <c r="C56" s="3">
        <v>173.16</v>
      </c>
      <c r="D56" s="6">
        <f t="shared" si="9"/>
        <v>29.859999999999985</v>
      </c>
      <c r="E56" s="3">
        <f t="shared" si="23"/>
        <v>100</v>
      </c>
      <c r="F56">
        <f t="shared" si="17"/>
        <v>0.57750057750057748</v>
      </c>
      <c r="G56">
        <f t="shared" si="18"/>
        <v>37.590287340880565</v>
      </c>
      <c r="H56" s="4">
        <f t="shared" si="19"/>
        <v>5100</v>
      </c>
      <c r="I56" s="4">
        <f t="shared" si="20"/>
        <v>6509.1341559468783</v>
      </c>
      <c r="J56" s="6">
        <f t="shared" si="21"/>
        <v>1409.1341559468783</v>
      </c>
      <c r="L56" s="4">
        <f t="shared" si="7"/>
        <v>1.6272835389867195</v>
      </c>
    </row>
    <row r="57" spans="1:12" x14ac:dyDescent="0.25">
      <c r="A57" t="s">
        <v>1</v>
      </c>
      <c r="B57" s="2">
        <v>45411</v>
      </c>
      <c r="C57" s="3">
        <v>168.8</v>
      </c>
      <c r="D57" s="6">
        <f t="shared" si="9"/>
        <v>25.5</v>
      </c>
      <c r="E57" s="3">
        <f t="shared" si="23"/>
        <v>100</v>
      </c>
      <c r="F57">
        <f t="shared" si="17"/>
        <v>0.59241706161137442</v>
      </c>
      <c r="G57">
        <f t="shared" si="18"/>
        <v>38.182704402491936</v>
      </c>
      <c r="H57" s="4">
        <f t="shared" si="19"/>
        <v>5200</v>
      </c>
      <c r="I57" s="4">
        <f t="shared" si="20"/>
        <v>6445.2405031406388</v>
      </c>
      <c r="J57" s="6">
        <f t="shared" si="21"/>
        <v>1245.2405031406388</v>
      </c>
      <c r="L57" s="4">
        <f t="shared" si="7"/>
        <v>1.6113101257851596</v>
      </c>
    </row>
    <row r="58" spans="1:12" x14ac:dyDescent="0.25">
      <c r="A58" s="11" t="s">
        <v>32</v>
      </c>
      <c r="B58" s="2">
        <v>45414</v>
      </c>
      <c r="C58" s="3">
        <v>164.78</v>
      </c>
      <c r="D58" s="6">
        <f t="shared" si="9"/>
        <v>21.47999999999999</v>
      </c>
      <c r="E58" s="3">
        <f>G57*K58</f>
        <v>114.54811320747581</v>
      </c>
      <c r="F58">
        <f t="shared" si="17"/>
        <v>0.69515786629127208</v>
      </c>
      <c r="G58">
        <f t="shared" ref="G58" si="24">G57+F58</f>
        <v>38.877862268783211</v>
      </c>
      <c r="H58" s="4"/>
      <c r="I58" s="4">
        <f t="shared" ref="I58" si="25">G58*C58</f>
        <v>6406.2941446500972</v>
      </c>
      <c r="J58" s="6">
        <f>I58-H57</f>
        <v>1206.2941446500972</v>
      </c>
      <c r="K58" s="3">
        <v>3</v>
      </c>
      <c r="L58" s="4"/>
    </row>
    <row r="59" spans="1:12" x14ac:dyDescent="0.25">
      <c r="A59" t="s">
        <v>1</v>
      </c>
      <c r="B59" s="2">
        <v>45439</v>
      </c>
      <c r="C59" s="3">
        <v>171.53</v>
      </c>
      <c r="D59" s="6">
        <f t="shared" si="9"/>
        <v>28.22999999999999</v>
      </c>
      <c r="E59" s="3">
        <f>E56</f>
        <v>100</v>
      </c>
      <c r="F59">
        <f t="shared" si="17"/>
        <v>0.58298839853086926</v>
      </c>
      <c r="G59">
        <f>G57+F59</f>
        <v>38.765692801022809</v>
      </c>
      <c r="H59" s="4">
        <f>H57+E59</f>
        <v>5300</v>
      </c>
      <c r="I59" s="4">
        <f t="shared" si="20"/>
        <v>6649.4792861594424</v>
      </c>
      <c r="J59" s="6">
        <f t="shared" si="21"/>
        <v>1349.4792861594424</v>
      </c>
      <c r="L59" s="4">
        <f t="shared" si="7"/>
        <v>1.6623698215398608</v>
      </c>
    </row>
    <row r="60" spans="1:12" x14ac:dyDescent="0.25">
      <c r="A60" t="s">
        <v>4</v>
      </c>
      <c r="B60" s="2">
        <v>45470</v>
      </c>
      <c r="C60" s="3">
        <v>172.99</v>
      </c>
      <c r="D60" s="6">
        <f t="shared" si="9"/>
        <v>29.689999999999998</v>
      </c>
      <c r="E60" s="3">
        <f>E59</f>
        <v>100</v>
      </c>
      <c r="F60">
        <f t="shared" si="17"/>
        <v>0.57806809642175849</v>
      </c>
      <c r="G60">
        <f t="shared" ref="G60:G67" si="26">G58+F60</f>
        <v>39.455930365204971</v>
      </c>
      <c r="H60" s="4">
        <f>H59+E60</f>
        <v>5400</v>
      </c>
      <c r="I60" s="4">
        <f t="shared" si="20"/>
        <v>6825.4813938768084</v>
      </c>
      <c r="J60" s="6">
        <f t="shared" si="21"/>
        <v>1425.4813938768084</v>
      </c>
      <c r="L60" s="4">
        <f t="shared" si="7"/>
        <v>1.7063703484692023</v>
      </c>
    </row>
    <row r="61" spans="1:12" x14ac:dyDescent="0.25">
      <c r="A61" t="s">
        <v>1</v>
      </c>
      <c r="B61" s="2">
        <v>45502</v>
      </c>
      <c r="C61" s="3">
        <v>170.37</v>
      </c>
      <c r="D61" s="6">
        <f t="shared" si="9"/>
        <v>27.069999999999993</v>
      </c>
      <c r="E61" s="3">
        <f t="shared" ref="E61:E67" si="27">E60</f>
        <v>100</v>
      </c>
      <c r="F61">
        <f t="shared" si="17"/>
        <v>0.58695779773434287</v>
      </c>
      <c r="G61">
        <f t="shared" si="26"/>
        <v>39.352650598757151</v>
      </c>
      <c r="H61" s="4">
        <f t="shared" ref="H61:H67" si="28">H60+E61</f>
        <v>5500</v>
      </c>
      <c r="I61" s="4">
        <f t="shared" si="20"/>
        <v>6704.5110825102556</v>
      </c>
      <c r="J61" s="6">
        <f t="shared" si="21"/>
        <v>1204.5110825102556</v>
      </c>
      <c r="L61" s="4">
        <f t="shared" si="7"/>
        <v>1.6761277706275639</v>
      </c>
    </row>
    <row r="62" spans="1:12" x14ac:dyDescent="0.25">
      <c r="A62" t="s">
        <v>2</v>
      </c>
      <c r="B62" s="2">
        <v>45531</v>
      </c>
      <c r="C62" s="3">
        <v>171.94</v>
      </c>
      <c r="D62" s="6">
        <f t="shared" si="9"/>
        <v>28.639999999999986</v>
      </c>
      <c r="E62" s="3">
        <f t="shared" si="27"/>
        <v>100</v>
      </c>
      <c r="F62">
        <f t="shared" si="17"/>
        <v>0.58159823194137494</v>
      </c>
      <c r="G62">
        <f t="shared" si="26"/>
        <v>40.037528597146348</v>
      </c>
      <c r="H62" s="4">
        <f t="shared" si="28"/>
        <v>5600</v>
      </c>
      <c r="I62" s="4">
        <f t="shared" si="20"/>
        <v>6884.0526669933433</v>
      </c>
      <c r="J62" s="6">
        <f t="shared" si="21"/>
        <v>1284.0526669933433</v>
      </c>
      <c r="L62" s="4">
        <f t="shared" si="7"/>
        <v>1.7210131667483359</v>
      </c>
    </row>
    <row r="63" spans="1:12" x14ac:dyDescent="0.25">
      <c r="A63" t="s">
        <v>5</v>
      </c>
      <c r="B63" s="2">
        <v>45562</v>
      </c>
      <c r="C63" s="3">
        <v>174.98</v>
      </c>
      <c r="D63" s="6">
        <f t="shared" si="9"/>
        <v>31.679999999999978</v>
      </c>
      <c r="E63" s="3">
        <f t="shared" si="27"/>
        <v>100</v>
      </c>
      <c r="F63">
        <f t="shared" si="17"/>
        <v>0.57149388501543041</v>
      </c>
      <c r="G63">
        <f t="shared" si="26"/>
        <v>39.924144483772579</v>
      </c>
      <c r="H63" s="4">
        <f t="shared" si="28"/>
        <v>5700</v>
      </c>
      <c r="I63" s="4">
        <f t="shared" si="20"/>
        <v>6985.9268017705253</v>
      </c>
      <c r="J63" s="6">
        <f t="shared" si="21"/>
        <v>1285.9268017705253</v>
      </c>
      <c r="L63" s="4">
        <f t="shared" si="7"/>
        <v>1.7464817004426314</v>
      </c>
    </row>
    <row r="64" spans="1:12" x14ac:dyDescent="0.25">
      <c r="A64" t="s">
        <v>1</v>
      </c>
      <c r="B64" s="2">
        <v>45593</v>
      </c>
      <c r="C64" s="3">
        <v>172.51</v>
      </c>
      <c r="D64" s="6">
        <f t="shared" si="9"/>
        <v>29.20999999999998</v>
      </c>
      <c r="E64" s="3">
        <f t="shared" si="27"/>
        <v>100</v>
      </c>
      <c r="F64">
        <f t="shared" si="17"/>
        <v>0.5796765404904064</v>
      </c>
      <c r="G64">
        <f t="shared" si="26"/>
        <v>40.617205137636752</v>
      </c>
      <c r="H64" s="4">
        <f t="shared" si="28"/>
        <v>5800</v>
      </c>
      <c r="I64" s="4">
        <f t="shared" si="20"/>
        <v>7006.8740582937153</v>
      </c>
      <c r="J64" s="6">
        <f t="shared" si="21"/>
        <v>1206.8740582937153</v>
      </c>
      <c r="L64" s="4">
        <f t="shared" si="7"/>
        <v>1.7517185145734289</v>
      </c>
    </row>
    <row r="65" spans="1:12" x14ac:dyDescent="0.25">
      <c r="A65" t="s">
        <v>3</v>
      </c>
      <c r="B65" s="2">
        <v>45623</v>
      </c>
      <c r="C65" s="3">
        <v>173.78</v>
      </c>
      <c r="D65" s="6">
        <f t="shared" si="9"/>
        <v>30.47999999999999</v>
      </c>
      <c r="E65" s="3">
        <f t="shared" si="27"/>
        <v>100</v>
      </c>
      <c r="F65">
        <f t="shared" si="17"/>
        <v>0.57544021176199789</v>
      </c>
      <c r="G65">
        <f t="shared" si="26"/>
        <v>40.49958469553458</v>
      </c>
      <c r="H65" s="4">
        <f t="shared" si="28"/>
        <v>5900</v>
      </c>
      <c r="I65" s="4">
        <f t="shared" si="20"/>
        <v>7038.0178283899995</v>
      </c>
      <c r="J65" s="6">
        <f t="shared" si="21"/>
        <v>1138.0178283899995</v>
      </c>
      <c r="L65" s="4">
        <f t="shared" si="7"/>
        <v>1.7595044570975</v>
      </c>
    </row>
    <row r="66" spans="1:12" x14ac:dyDescent="0.25">
      <c r="A66" t="s">
        <v>5</v>
      </c>
      <c r="B66" s="2">
        <v>45653</v>
      </c>
      <c r="C66" s="3">
        <v>171.89</v>
      </c>
      <c r="D66" s="6">
        <f t="shared" si="9"/>
        <v>28.589999999999975</v>
      </c>
      <c r="E66" s="3">
        <f t="shared" si="27"/>
        <v>100</v>
      </c>
      <c r="F66">
        <f t="shared" si="17"/>
        <v>0.58176740938972604</v>
      </c>
      <c r="G66">
        <f t="shared" si="26"/>
        <v>41.198972547026479</v>
      </c>
      <c r="H66" s="15">
        <f t="shared" si="28"/>
        <v>6000</v>
      </c>
      <c r="I66" s="15">
        <f t="shared" si="20"/>
        <v>7081.6913911083811</v>
      </c>
      <c r="J66" s="6">
        <f t="shared" si="21"/>
        <v>1081.6913911083811</v>
      </c>
      <c r="L66" s="4">
        <f t="shared" si="7"/>
        <v>1.7704228477770954</v>
      </c>
    </row>
    <row r="67" spans="1:12" x14ac:dyDescent="0.25">
      <c r="A67" t="s">
        <v>1</v>
      </c>
      <c r="B67" s="2">
        <v>45684</v>
      </c>
      <c r="C67" s="3">
        <v>175.03</v>
      </c>
      <c r="D67" s="6">
        <f t="shared" si="9"/>
        <v>31.72999999999999</v>
      </c>
      <c r="E67" s="3">
        <f t="shared" si="27"/>
        <v>100</v>
      </c>
      <c r="F67">
        <f t="shared" si="17"/>
        <v>0.57133062903502252</v>
      </c>
      <c r="G67">
        <f t="shared" si="26"/>
        <v>41.070915324569604</v>
      </c>
      <c r="H67" s="4">
        <f t="shared" si="28"/>
        <v>6100</v>
      </c>
      <c r="I67" s="4">
        <f t="shared" si="20"/>
        <v>7188.6423092594177</v>
      </c>
      <c r="J67" s="6">
        <f t="shared" si="21"/>
        <v>1088.6423092594177</v>
      </c>
      <c r="L67" s="4">
        <f t="shared" si="7"/>
        <v>1.7971605773148545</v>
      </c>
    </row>
    <row r="68" spans="1:12" x14ac:dyDescent="0.25">
      <c r="B68" s="2"/>
      <c r="C68" s="3"/>
      <c r="D68" s="6"/>
      <c r="E68" s="3"/>
      <c r="H68" s="4"/>
      <c r="I68" s="4"/>
      <c r="J68" s="6"/>
      <c r="L68" s="4"/>
    </row>
    <row r="69" spans="1:12" x14ac:dyDescent="0.25">
      <c r="B69" s="2"/>
      <c r="C69" s="3"/>
      <c r="D69" s="6"/>
      <c r="E69" s="3"/>
      <c r="H69" s="4"/>
      <c r="I69" s="4"/>
      <c r="J69" s="6"/>
      <c r="L69" s="4"/>
    </row>
    <row r="70" spans="1:12" x14ac:dyDescent="0.25">
      <c r="B70" s="2"/>
      <c r="C70" s="3"/>
      <c r="D70" s="6"/>
      <c r="E70" s="3"/>
      <c r="H70" s="4"/>
      <c r="I70" s="4"/>
      <c r="J70" s="6"/>
      <c r="L70" s="4"/>
    </row>
    <row r="71" spans="1:12" x14ac:dyDescent="0.25">
      <c r="B71" s="2"/>
      <c r="C71" s="3"/>
      <c r="D71" s="6"/>
      <c r="E71" s="3"/>
      <c r="H71" s="4"/>
      <c r="I71" s="4"/>
      <c r="J71" s="6"/>
      <c r="L71" s="4"/>
    </row>
    <row r="72" spans="1:12" x14ac:dyDescent="0.25">
      <c r="B72" s="2"/>
      <c r="C72" s="3"/>
      <c r="D72" s="6"/>
      <c r="E72" s="3"/>
      <c r="H72" s="4"/>
      <c r="I72" s="4"/>
      <c r="J72" s="6"/>
      <c r="L72" s="4"/>
    </row>
    <row r="73" spans="1:12" x14ac:dyDescent="0.25">
      <c r="B73" s="2"/>
      <c r="C73" s="3"/>
      <c r="D73" s="6"/>
      <c r="E73" s="3"/>
      <c r="H73" s="4"/>
      <c r="I73" s="4"/>
      <c r="J73" s="6"/>
      <c r="L73" s="4"/>
    </row>
    <row r="74" spans="1:12" x14ac:dyDescent="0.25">
      <c r="B74" s="2"/>
      <c r="C74" s="3"/>
      <c r="D74" s="6"/>
      <c r="E74" s="3"/>
      <c r="H74" s="4"/>
      <c r="I74" s="4"/>
      <c r="J74" s="6"/>
      <c r="L74" s="4"/>
    </row>
    <row r="75" spans="1:12" x14ac:dyDescent="0.25">
      <c r="B75" s="2"/>
      <c r="C75" s="3"/>
      <c r="D75" s="6"/>
      <c r="E75" s="3"/>
      <c r="H75" s="4"/>
      <c r="I75" s="4"/>
      <c r="J75" s="6"/>
      <c r="L75" s="4"/>
    </row>
    <row r="76" spans="1:12" x14ac:dyDescent="0.25">
      <c r="B76" s="2"/>
      <c r="C76" s="3"/>
      <c r="D76" s="6"/>
      <c r="E76" s="3"/>
      <c r="H76" s="4"/>
      <c r="I76" s="4"/>
      <c r="J76" s="6"/>
      <c r="L76" s="4"/>
    </row>
    <row r="77" spans="1:12" x14ac:dyDescent="0.25">
      <c r="B77" s="2"/>
      <c r="C77" s="3"/>
      <c r="D77" s="6"/>
      <c r="E77" s="3"/>
      <c r="H77" s="4"/>
      <c r="I77" s="4"/>
      <c r="J77" s="6"/>
      <c r="L77" s="4">
        <f>SUM(L3:L53)</f>
        <v>32.23269728049997</v>
      </c>
    </row>
    <row r="78" spans="1:12" x14ac:dyDescent="0.25">
      <c r="A78" t="s">
        <v>35</v>
      </c>
    </row>
    <row r="79" spans="1:12" x14ac:dyDescent="0.25">
      <c r="A79" s="12" t="s">
        <v>33</v>
      </c>
    </row>
    <row r="80" spans="1:12" x14ac:dyDescent="0.25">
      <c r="A80" s="13" t="s">
        <v>34</v>
      </c>
    </row>
    <row r="81" spans="1:1" x14ac:dyDescent="0.25">
      <c r="A81" s="14" t="s">
        <v>36</v>
      </c>
    </row>
    <row r="82" spans="1:1" x14ac:dyDescent="0.25">
      <c r="A82" t="s">
        <v>37</v>
      </c>
    </row>
  </sheetData>
  <phoneticPr fontId="3" type="noConversion"/>
  <pageMargins left="0.7" right="0.7" top="0.75" bottom="0.75" header="0.3" footer="0.3"/>
  <pageSetup paperSize="9" scale="65" orientation="portrait" r:id="rId1"/>
  <ignoredErrors>
    <ignoredError sqref="J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DB73-C849-497E-975E-6D63EE718D0B}">
  <dimension ref="A1:K9"/>
  <sheetViews>
    <sheetView workbookViewId="0">
      <selection activeCell="B4" sqref="B4"/>
    </sheetView>
  </sheetViews>
  <sheetFormatPr defaultRowHeight="15" x14ac:dyDescent="0.25"/>
  <cols>
    <col min="1" max="1" width="12.28515625" customWidth="1"/>
    <col min="2" max="2" width="10.42578125" bestFit="1" customWidth="1"/>
    <col min="5" max="5" width="10.42578125" bestFit="1" customWidth="1"/>
    <col min="6" max="6" width="12" bestFit="1" customWidth="1"/>
    <col min="7" max="7" width="12" customWidth="1"/>
    <col min="8" max="8" width="10.42578125" bestFit="1" customWidth="1"/>
    <col min="9" max="9" width="10.42578125" customWidth="1"/>
    <col min="10" max="10" width="15.42578125" bestFit="1" customWidth="1"/>
    <col min="11" max="11" width="10.42578125" bestFit="1" customWidth="1"/>
  </cols>
  <sheetData>
    <row r="1" spans="1:11" x14ac:dyDescent="0.25">
      <c r="A1" s="1" t="s">
        <v>0</v>
      </c>
    </row>
    <row r="2" spans="1:11" x14ac:dyDescent="0.25">
      <c r="A2" s="1"/>
    </row>
    <row r="3" spans="1:11" x14ac:dyDescent="0.25">
      <c r="C3" t="s">
        <v>14</v>
      </c>
      <c r="D3" t="s">
        <v>13</v>
      </c>
      <c r="E3" t="s">
        <v>6</v>
      </c>
      <c r="F3" t="s">
        <v>7</v>
      </c>
      <c r="G3" t="s">
        <v>12</v>
      </c>
      <c r="H3" t="s">
        <v>16</v>
      </c>
      <c r="I3" t="s">
        <v>12</v>
      </c>
      <c r="J3" t="s">
        <v>9</v>
      </c>
      <c r="K3" t="s">
        <v>15</v>
      </c>
    </row>
    <row r="4" spans="1:11" x14ac:dyDescent="0.25">
      <c r="A4" t="s">
        <v>2</v>
      </c>
      <c r="B4" s="2">
        <v>43914</v>
      </c>
      <c r="C4" s="3">
        <v>91.34</v>
      </c>
      <c r="E4" s="3">
        <v>4800</v>
      </c>
      <c r="F4" s="10">
        <f>E4/C4</f>
        <v>52.550908692796142</v>
      </c>
      <c r="G4" s="10">
        <f>F4</f>
        <v>52.550908692796142</v>
      </c>
      <c r="H4" s="4">
        <f>G4*C4</f>
        <v>4800</v>
      </c>
      <c r="I4" s="4"/>
      <c r="J4" s="4">
        <f>H4-$E$4</f>
        <v>0</v>
      </c>
      <c r="K4" s="3"/>
    </row>
    <row r="5" spans="1:11" x14ac:dyDescent="0.25">
      <c r="A5" s="9" t="s">
        <v>32</v>
      </c>
      <c r="B5" s="2">
        <v>43957</v>
      </c>
      <c r="C5" s="3">
        <f>'2020-2024'!C6</f>
        <v>110.23</v>
      </c>
      <c r="D5" s="4"/>
      <c r="E5" s="3">
        <f>G4*K5</f>
        <v>149.770089774469</v>
      </c>
      <c r="F5" s="10">
        <f>E5/C5</f>
        <v>1.3587053413269436</v>
      </c>
      <c r="G5" s="10">
        <f>G4+F5</f>
        <v>53.909614034123088</v>
      </c>
      <c r="H5" s="4">
        <f t="shared" ref="H5:H9" si="0">G5*C5</f>
        <v>5942.4567549813883</v>
      </c>
      <c r="I5" s="4"/>
      <c r="J5" s="4">
        <f t="shared" ref="J5:J9" si="1">H5-$E$4</f>
        <v>1142.4567549813883</v>
      </c>
      <c r="K5" s="4">
        <f>'2020-2024'!K6</f>
        <v>2.85</v>
      </c>
    </row>
    <row r="6" spans="1:11" x14ac:dyDescent="0.25">
      <c r="A6" s="9" t="s">
        <v>32</v>
      </c>
      <c r="B6" s="2">
        <v>44326</v>
      </c>
      <c r="C6" s="4">
        <f>'2020-2024'!C19</f>
        <v>149.84</v>
      </c>
      <c r="E6" s="3">
        <f t="shared" ref="E6:E8" si="2">G5*K6</f>
        <v>97.037305261421565</v>
      </c>
      <c r="F6" s="10">
        <f t="shared" ref="F6:F8" si="3">E6/C6</f>
        <v>0.64760614830099816</v>
      </c>
      <c r="G6" s="10">
        <f t="shared" ref="G6:G9" si="4">G5+F6</f>
        <v>54.557220182424089</v>
      </c>
      <c r="H6" s="4">
        <f t="shared" si="0"/>
        <v>8174.8538721344257</v>
      </c>
      <c r="J6" s="4">
        <f t="shared" si="1"/>
        <v>3374.8538721344257</v>
      </c>
      <c r="K6" s="4">
        <f>'2020-2024'!K19</f>
        <v>1.8</v>
      </c>
    </row>
    <row r="7" spans="1:11" x14ac:dyDescent="0.25">
      <c r="A7" s="9" t="s">
        <v>32</v>
      </c>
      <c r="B7" s="2">
        <v>44690</v>
      </c>
      <c r="C7" s="4">
        <f>'2020-2024'!C32</f>
        <v>138.57</v>
      </c>
      <c r="E7" s="3">
        <f t="shared" si="2"/>
        <v>109.11444036484818</v>
      </c>
      <c r="F7" s="10">
        <f t="shared" si="3"/>
        <v>0.78743191430214465</v>
      </c>
      <c r="G7" s="10">
        <f t="shared" si="4"/>
        <v>55.344652096726236</v>
      </c>
      <c r="H7" s="4">
        <f t="shared" si="0"/>
        <v>7669.1084410433541</v>
      </c>
      <c r="J7" s="4">
        <f t="shared" si="1"/>
        <v>2869.1084410433541</v>
      </c>
      <c r="K7" s="4">
        <f>'2020-2024'!K32</f>
        <v>2</v>
      </c>
    </row>
    <row r="8" spans="1:11" x14ac:dyDescent="0.25">
      <c r="A8" s="9" t="s">
        <v>32</v>
      </c>
      <c r="B8" s="2">
        <v>45048</v>
      </c>
      <c r="C8" s="3">
        <v>146.47</v>
      </c>
      <c r="E8" s="3">
        <f t="shared" si="2"/>
        <v>166.03395629017871</v>
      </c>
      <c r="F8" s="10">
        <f t="shared" si="3"/>
        <v>1.1335697159157418</v>
      </c>
      <c r="G8" s="10">
        <f t="shared" si="4"/>
        <v>56.478221812641976</v>
      </c>
      <c r="H8" s="4">
        <f t="shared" si="0"/>
        <v>8272.3651488976702</v>
      </c>
      <c r="J8" s="4">
        <f t="shared" si="1"/>
        <v>3472.3651488976702</v>
      </c>
      <c r="K8" s="4">
        <v>3</v>
      </c>
    </row>
    <row r="9" spans="1:11" x14ac:dyDescent="0.25">
      <c r="A9" t="s">
        <v>3</v>
      </c>
      <c r="B9" s="2">
        <v>45287</v>
      </c>
      <c r="C9" s="3">
        <v>159.66999999999999</v>
      </c>
      <c r="G9" s="10">
        <f t="shared" si="4"/>
        <v>56.478221812641976</v>
      </c>
      <c r="H9" s="4">
        <f t="shared" si="0"/>
        <v>9017.8776768245443</v>
      </c>
      <c r="J9" s="4">
        <f t="shared" si="1"/>
        <v>4217.8776768245443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D51A3-ECDD-49BA-8EA0-E231548E9C10}">
  <dimension ref="A1:K7"/>
  <sheetViews>
    <sheetView workbookViewId="0">
      <selection activeCell="H7" sqref="H7"/>
    </sheetView>
  </sheetViews>
  <sheetFormatPr defaultRowHeight="15" x14ac:dyDescent="0.25"/>
  <cols>
    <col min="1" max="1" width="14.28515625" customWidth="1"/>
    <col min="2" max="2" width="10.42578125" bestFit="1" customWidth="1"/>
    <col min="5" max="5" width="10.42578125" bestFit="1" customWidth="1"/>
    <col min="6" max="6" width="12" bestFit="1" customWidth="1"/>
    <col min="7" max="7" width="12" customWidth="1"/>
    <col min="8" max="8" width="10.42578125" bestFit="1" customWidth="1"/>
    <col min="9" max="10" width="15.42578125" bestFit="1" customWidth="1"/>
  </cols>
  <sheetData>
    <row r="1" spans="1:11" x14ac:dyDescent="0.25">
      <c r="A1" s="1" t="s">
        <v>0</v>
      </c>
    </row>
    <row r="2" spans="1:11" x14ac:dyDescent="0.25">
      <c r="A2" s="1"/>
    </row>
    <row r="3" spans="1:11" x14ac:dyDescent="0.25">
      <c r="C3" t="s">
        <v>14</v>
      </c>
      <c r="D3" t="s">
        <v>13</v>
      </c>
      <c r="E3" t="s">
        <v>6</v>
      </c>
      <c r="F3" t="s">
        <v>7</v>
      </c>
      <c r="G3" t="s">
        <v>12</v>
      </c>
      <c r="H3" t="s">
        <v>16</v>
      </c>
      <c r="I3" t="s">
        <v>12</v>
      </c>
      <c r="J3" t="s">
        <v>9</v>
      </c>
      <c r="K3" t="s">
        <v>15</v>
      </c>
    </row>
    <row r="4" spans="1:11" x14ac:dyDescent="0.25">
      <c r="A4" t="s">
        <v>1</v>
      </c>
      <c r="B4" s="2">
        <v>44557</v>
      </c>
      <c r="C4" s="3">
        <v>164.69</v>
      </c>
      <c r="E4" s="3">
        <v>4800</v>
      </c>
      <c r="F4" s="10">
        <f>E4/C4</f>
        <v>29.145667617948874</v>
      </c>
      <c r="G4" s="10">
        <f>F4</f>
        <v>29.145667617948874</v>
      </c>
      <c r="H4" s="4">
        <f>G4*C4</f>
        <v>4800</v>
      </c>
      <c r="I4" s="4"/>
      <c r="J4" s="4">
        <f>H4-$E$4</f>
        <v>0</v>
      </c>
      <c r="K4" s="3"/>
    </row>
    <row r="5" spans="1:11" x14ac:dyDescent="0.25">
      <c r="A5" s="9" t="s">
        <v>32</v>
      </c>
      <c r="B5" s="2">
        <v>44690</v>
      </c>
      <c r="C5" s="4">
        <f>'2020-2024'!C32</f>
        <v>138.57</v>
      </c>
      <c r="E5" s="3">
        <f>G4*K5</f>
        <v>58.291335235897748</v>
      </c>
      <c r="F5" s="10">
        <f t="shared" ref="F5:F6" si="0">E5/C5</f>
        <v>0.42066345699572599</v>
      </c>
      <c r="G5" s="10">
        <f>F4+F5</f>
        <v>29.5663310749446</v>
      </c>
      <c r="H5" s="4">
        <f t="shared" ref="H5:H7" si="1">G5*C5</f>
        <v>4097.0064970550729</v>
      </c>
      <c r="J5" s="4">
        <f t="shared" ref="J5:J7" si="2">H5-$E$4</f>
        <v>-702.99350294492706</v>
      </c>
      <c r="K5" s="4">
        <f>'2020-2024'!K32</f>
        <v>2</v>
      </c>
    </row>
    <row r="6" spans="1:11" x14ac:dyDescent="0.25">
      <c r="A6" s="9" t="s">
        <v>32</v>
      </c>
      <c r="B6" s="2">
        <v>45048</v>
      </c>
      <c r="C6" s="3">
        <v>146.47</v>
      </c>
      <c r="E6" s="3">
        <f t="shared" ref="E6" si="3">G5*K6</f>
        <v>88.698993224833799</v>
      </c>
      <c r="F6" s="10">
        <f t="shared" si="0"/>
        <v>0.60557788779158739</v>
      </c>
      <c r="G6" s="10">
        <f t="shared" ref="G6:G7" si="4">G5+F6</f>
        <v>30.171908962736186</v>
      </c>
      <c r="H6" s="4">
        <f t="shared" si="1"/>
        <v>4419.2795057719695</v>
      </c>
      <c r="J6" s="4">
        <f t="shared" si="2"/>
        <v>-380.72049422803047</v>
      </c>
      <c r="K6" s="4">
        <v>3</v>
      </c>
    </row>
    <row r="7" spans="1:11" x14ac:dyDescent="0.25">
      <c r="A7" t="s">
        <v>3</v>
      </c>
      <c r="B7" s="2">
        <v>45287</v>
      </c>
      <c r="C7" s="3">
        <v>159.66999999999999</v>
      </c>
      <c r="G7" s="10">
        <f t="shared" si="4"/>
        <v>30.171908962736186</v>
      </c>
      <c r="H7" s="4">
        <f t="shared" si="1"/>
        <v>4817.5487040800863</v>
      </c>
      <c r="J7" s="4">
        <f t="shared" si="2"/>
        <v>17.548704080086281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33B78-5012-4C08-A466-8B5656E712BC}">
  <dimension ref="A1:K10"/>
  <sheetViews>
    <sheetView workbookViewId="0">
      <selection activeCell="H10" sqref="H10"/>
    </sheetView>
  </sheetViews>
  <sheetFormatPr defaultRowHeight="15" x14ac:dyDescent="0.25"/>
  <cols>
    <col min="1" max="1" width="12.28515625" customWidth="1"/>
    <col min="2" max="2" width="10.42578125" bestFit="1" customWidth="1"/>
    <col min="5" max="5" width="10.42578125" bestFit="1" customWidth="1"/>
    <col min="6" max="6" width="12" bestFit="1" customWidth="1"/>
    <col min="7" max="7" width="12" customWidth="1"/>
    <col min="8" max="8" width="10.42578125" bestFit="1" customWidth="1"/>
    <col min="9" max="9" width="10.42578125" customWidth="1"/>
    <col min="10" max="10" width="15.42578125" bestFit="1" customWidth="1"/>
    <col min="11" max="11" width="10.42578125" bestFit="1" customWidth="1"/>
  </cols>
  <sheetData>
    <row r="1" spans="1:11" x14ac:dyDescent="0.25">
      <c r="A1" s="1" t="s">
        <v>0</v>
      </c>
    </row>
    <row r="2" spans="1:11" x14ac:dyDescent="0.25">
      <c r="A2" s="1"/>
    </row>
    <row r="3" spans="1:11" x14ac:dyDescent="0.25">
      <c r="C3" t="s">
        <v>14</v>
      </c>
      <c r="D3" t="s">
        <v>13</v>
      </c>
      <c r="E3" t="s">
        <v>6</v>
      </c>
      <c r="F3" t="s">
        <v>7</v>
      </c>
      <c r="G3" t="s">
        <v>12</v>
      </c>
      <c r="H3" t="s">
        <v>16</v>
      </c>
      <c r="I3" t="s">
        <v>12</v>
      </c>
      <c r="J3" t="s">
        <v>9</v>
      </c>
      <c r="K3" t="s">
        <v>15</v>
      </c>
    </row>
    <row r="4" spans="1:11" x14ac:dyDescent="0.25">
      <c r="A4" t="str">
        <f>'2020-2024'!A2</f>
        <v>Maandag</v>
      </c>
      <c r="B4" s="2">
        <f>'2020-2024'!B2</f>
        <v>43857</v>
      </c>
      <c r="C4" s="3">
        <f>'2020-2024'!C2</f>
        <v>134.6</v>
      </c>
      <c r="E4" s="3">
        <v>5300</v>
      </c>
      <c r="F4" s="10">
        <f>E4/C4</f>
        <v>39.375928677563152</v>
      </c>
      <c r="G4" s="10">
        <f>F4</f>
        <v>39.375928677563152</v>
      </c>
      <c r="H4" s="4">
        <f>G4*C4</f>
        <v>5300</v>
      </c>
      <c r="I4" s="4"/>
      <c r="J4" s="4">
        <f>H4-$E$4</f>
        <v>0</v>
      </c>
      <c r="K4" s="3"/>
    </row>
    <row r="5" spans="1:11" x14ac:dyDescent="0.25">
      <c r="A5" s="9" t="s">
        <v>32</v>
      </c>
      <c r="B5" s="2">
        <v>43957</v>
      </c>
      <c r="C5" s="3">
        <f>'2020-2024'!C6</f>
        <v>110.23</v>
      </c>
      <c r="D5" s="4"/>
      <c r="E5" s="3">
        <f>G4*K5</f>
        <v>112.22139673105498</v>
      </c>
      <c r="F5" s="10">
        <f>E5/C5</f>
        <v>1.0180658326322687</v>
      </c>
      <c r="G5" s="10">
        <f>G4+F5</f>
        <v>40.393994510195419</v>
      </c>
      <c r="H5" s="4">
        <f t="shared" ref="H5:H7" si="0">G5*C5</f>
        <v>4452.6300148588416</v>
      </c>
      <c r="I5" s="4"/>
      <c r="J5" s="4">
        <f t="shared" ref="J5:J10" si="1">H5-$E$4</f>
        <v>-847.36998514115839</v>
      </c>
      <c r="K5" s="4">
        <f>'2020-2024'!K6</f>
        <v>2.85</v>
      </c>
    </row>
    <row r="6" spans="1:11" x14ac:dyDescent="0.25">
      <c r="A6" s="9" t="s">
        <v>32</v>
      </c>
      <c r="B6" s="2">
        <v>44691</v>
      </c>
      <c r="C6" s="4">
        <f>'2020-2024'!C19</f>
        <v>149.84</v>
      </c>
      <c r="E6" s="3">
        <f t="shared" ref="E6:E9" si="2">G5*K6</f>
        <v>72.709190118351756</v>
      </c>
      <c r="F6" s="10">
        <f t="shared" ref="F6:F9" si="3">E6/C6</f>
        <v>0.48524552935365561</v>
      </c>
      <c r="G6" s="10">
        <f t="shared" ref="G6:G7" si="4">G5+F6</f>
        <v>40.879240039549074</v>
      </c>
      <c r="H6" s="4">
        <f t="shared" si="0"/>
        <v>6125.3453275260335</v>
      </c>
      <c r="J6" s="4">
        <f t="shared" si="1"/>
        <v>825.34532752603354</v>
      </c>
      <c r="K6" s="4">
        <f>'2020-2024'!K19</f>
        <v>1.8</v>
      </c>
    </row>
    <row r="7" spans="1:11" x14ac:dyDescent="0.25">
      <c r="A7" s="9" t="s">
        <v>32</v>
      </c>
      <c r="B7" s="2">
        <v>44690</v>
      </c>
      <c r="C7" s="4">
        <f>'2020-2024'!C32</f>
        <v>138.57</v>
      </c>
      <c r="E7" s="3">
        <f t="shared" si="2"/>
        <v>81.758480079098149</v>
      </c>
      <c r="F7" s="10">
        <f t="shared" si="3"/>
        <v>0.59001573269176699</v>
      </c>
      <c r="G7" s="10">
        <f t="shared" si="4"/>
        <v>41.469255772240842</v>
      </c>
      <c r="H7" s="4">
        <f t="shared" si="0"/>
        <v>5746.3947723594129</v>
      </c>
      <c r="J7" s="4">
        <f t="shared" si="1"/>
        <v>446.39477235941285</v>
      </c>
      <c r="K7" s="4">
        <f>'2020-2024'!K32</f>
        <v>2</v>
      </c>
    </row>
    <row r="8" spans="1:11" x14ac:dyDescent="0.25">
      <c r="A8" s="9" t="s">
        <v>32</v>
      </c>
      <c r="B8" s="2">
        <v>45048</v>
      </c>
      <c r="C8" s="3">
        <v>146.47</v>
      </c>
      <c r="E8" s="3">
        <f t="shared" si="2"/>
        <v>124.40776731672253</v>
      </c>
      <c r="F8" s="10">
        <f t="shared" si="3"/>
        <v>0.84937371008890916</v>
      </c>
      <c r="G8" s="10">
        <f t="shared" ref="G8:G10" si="5">G7+F8</f>
        <v>42.318629482329754</v>
      </c>
      <c r="H8" s="4">
        <f t="shared" ref="H8:H10" si="6">G8*C8</f>
        <v>6198.4096602768395</v>
      </c>
      <c r="J8" s="4">
        <f t="shared" si="1"/>
        <v>898.40966027683953</v>
      </c>
      <c r="K8" s="4">
        <v>3</v>
      </c>
    </row>
    <row r="9" spans="1:11" x14ac:dyDescent="0.25">
      <c r="A9" s="9" t="s">
        <v>32</v>
      </c>
      <c r="B9" s="2">
        <v>45414</v>
      </c>
      <c r="C9" s="3">
        <f>'2020-2024'!C58</f>
        <v>164.78</v>
      </c>
      <c r="E9" s="3">
        <f t="shared" si="2"/>
        <v>126.95588844698926</v>
      </c>
      <c r="F9" s="10">
        <f t="shared" si="3"/>
        <v>0.77045690282187929</v>
      </c>
      <c r="G9" s="10">
        <f t="shared" si="5"/>
        <v>43.089086385151631</v>
      </c>
      <c r="H9" s="4">
        <f t="shared" si="6"/>
        <v>7100.2196545452862</v>
      </c>
      <c r="J9" s="4">
        <f t="shared" si="1"/>
        <v>1800.2196545452862</v>
      </c>
      <c r="K9" s="4">
        <v>3</v>
      </c>
    </row>
    <row r="10" spans="1:11" x14ac:dyDescent="0.25">
      <c r="A10" t="str">
        <f>'2020-2024'!A59</f>
        <v>Maandag</v>
      </c>
      <c r="B10" s="2">
        <f>'2020-2024'!B59</f>
        <v>45439</v>
      </c>
      <c r="C10" s="3">
        <f>'2020-2024'!C59</f>
        <v>171.53</v>
      </c>
      <c r="G10" s="10">
        <f t="shared" si="5"/>
        <v>43.089086385151631</v>
      </c>
      <c r="H10" s="4">
        <f t="shared" si="6"/>
        <v>7391.0709876450592</v>
      </c>
      <c r="J10" s="4">
        <f t="shared" si="1"/>
        <v>2091.0709876450592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37F73AC5199E44AD45476335C82EE2" ma:contentTypeVersion="21" ma:contentTypeDescription="Een nieuw document maken." ma:contentTypeScope="" ma:versionID="d36601282aab8e0a59d7228281f08f95">
  <xsd:schema xmlns:xsd="http://www.w3.org/2001/XMLSchema" xmlns:xs="http://www.w3.org/2001/XMLSchema" xmlns:p="http://schemas.microsoft.com/office/2006/metadata/properties" xmlns:ns2="a4bef96a-bb31-4156-b8e3-e2b75ef027df" xmlns:ns3="884c6c1e-30d9-4dd2-8405-718f93b36f89" targetNamespace="http://schemas.microsoft.com/office/2006/metadata/properties" ma:root="true" ma:fieldsID="fca0f15373e73a22d41e3423a8d2e6fc" ns2:_="" ns3:_="">
    <xsd:import namespace="a4bef96a-bb31-4156-b8e3-e2b75ef027df"/>
    <xsd:import namespace="884c6c1e-30d9-4dd2-8405-718f93b36f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ef96a-bb31-4156-b8e3-e2b75ef027df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Gedeeld met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3aac32c-46e9-4ba8-988e-56b420f8d517}" ma:internalName="TaxCatchAll" ma:showField="CatchAllData" ma:web="a4bef96a-bb31-4156-b8e3-e2b75ef02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4c6c1e-30d9-4dd2-8405-718f93b36f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Afbeeldingtags" ma:readOnly="false" ma:fieldId="{5cf76f15-5ced-4ddc-b409-7134ff3c332f}" ma:taxonomyMulti="true" ma:sspId="3597fa0e-1993-42d5-8c35-603f8b166b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 ma:readOnly="tru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bef96a-bb31-4156-b8e3-e2b75ef027df" xsi:nil="true"/>
    <lcf76f155ced4ddcb4097134ff3c332f xmlns="884c6c1e-30d9-4dd2-8405-718f93b36f8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97B8DC1-3A5E-4562-B600-FE5B879A0A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0D8C7E-B649-43A7-82EA-9CCC29F9B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ef96a-bb31-4156-b8e3-e2b75ef027df"/>
    <ds:schemaRef ds:uri="884c6c1e-30d9-4dd2-8405-718f93b36f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E45E10-B85D-45C7-A2D2-0E84F2911DC4}">
  <ds:schemaRefs>
    <ds:schemaRef ds:uri="http://schemas.microsoft.com/office/2006/metadata/properties"/>
    <ds:schemaRef ds:uri="http://schemas.microsoft.com/office/infopath/2007/PartnerControls"/>
    <ds:schemaRef ds:uri="a4bef96a-bb31-4156-b8e3-e2b75ef027df"/>
    <ds:schemaRef ds:uri="884c6c1e-30d9-4dd2-8405-718f93b36f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2020-2024</vt:lpstr>
      <vt:lpstr>Beste moment</vt:lpstr>
      <vt:lpstr>Slechtste moment</vt:lpstr>
      <vt:lpstr>Alles in jan 2020</vt:lpstr>
      <vt:lpstr>'2020-2024'!Afdrukbereik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Gouda, R.J. (Robert)</dc:creator>
  <cp:lastModifiedBy>Gouda, R.J. (Robert)</cp:lastModifiedBy>
  <cp:lastPrinted>2024-01-16T16:38:27Z</cp:lastPrinted>
  <dcterms:created xsi:type="dcterms:W3CDTF">2020-10-27T16:50:38Z</dcterms:created>
  <dcterms:modified xsi:type="dcterms:W3CDTF">2025-02-17T14:42:10Z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ed8e8c1-1254-470e-85b3-d80150d03d9d_Enabled">
    <vt:lpwstr>true</vt:lpwstr>
  </property>
  <property fmtid="{D5CDD505-2E9C-101B-9397-08002B2CF9AE}" pid="3" name="MSIP_Label_fed8e8c1-1254-470e-85b3-d80150d03d9d_SetDate">
    <vt:lpwstr>2024-01-16T16:38:16Z</vt:lpwstr>
  </property>
  <property fmtid="{D5CDD505-2E9C-101B-9397-08002B2CF9AE}" pid="4" name="MSIP_Label_fed8e8c1-1254-470e-85b3-d80150d03d9d_Method">
    <vt:lpwstr>Standard</vt:lpwstr>
  </property>
  <property fmtid="{D5CDD505-2E9C-101B-9397-08002B2CF9AE}" pid="5" name="MSIP_Label_fed8e8c1-1254-470e-85b3-d80150d03d9d_Name">
    <vt:lpwstr>Intern</vt:lpwstr>
  </property>
  <property fmtid="{D5CDD505-2E9C-101B-9397-08002B2CF9AE}" pid="6" name="MSIP_Label_fed8e8c1-1254-470e-85b3-d80150d03d9d_SiteId">
    <vt:lpwstr>69c51d7f-8a74-47e6-8875-1ce72f5f04aa</vt:lpwstr>
  </property>
  <property fmtid="{D5CDD505-2E9C-101B-9397-08002B2CF9AE}" pid="7" name="MSIP_Label_fed8e8c1-1254-470e-85b3-d80150d03d9d_ActionId">
    <vt:lpwstr>84041842-f702-4d8b-8ca7-030f0cbaf20a</vt:lpwstr>
  </property>
  <property fmtid="{D5CDD505-2E9C-101B-9397-08002B2CF9AE}" pid="8" name="MSIP_Label_fed8e8c1-1254-470e-85b3-d80150d03d9d_ContentBits">
    <vt:lpwstr>0</vt:lpwstr>
  </property>
  <property fmtid="{D5CDD505-2E9C-101B-9397-08002B2CF9AE}" pid="9" name="ContentTypeId">
    <vt:lpwstr>0x0101007137F73AC5199E44AD45476335C82EE2</vt:lpwstr>
  </property>
  <property fmtid="{D5CDD505-2E9C-101B-9397-08002B2CF9AE}" pid="10" name="Order">
    <vt:r8>100</vt:r8>
  </property>
  <property fmtid="{D5CDD505-2E9C-101B-9397-08002B2CF9AE}" pid="11" name="MediaServiceImageTags">
    <vt:lpwstr/>
  </property>
</Properties>
</file>